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4" activeTab="1"/>
  </bookViews>
  <sheets>
    <sheet name="List2" sheetId="1" r:id="rId1"/>
    <sheet name="Souhrn" sheetId="2" r:id="rId2"/>
    <sheet name="List1" sheetId="3" r:id="rId3"/>
  </sheets>
  <definedNames>
    <definedName name="Excel_BuiltIn__FilterDatabase_2">'List1'!$B$3:$AI$35</definedName>
  </definedNames>
  <calcPr fullCalcOnLoad="1"/>
</workbook>
</file>

<file path=xl/sharedStrings.xml><?xml version="1.0" encoding="utf-8"?>
<sst xmlns="http://schemas.openxmlformats.org/spreadsheetml/2006/main" count="155" uniqueCount="77">
  <si>
    <t>pořadí</t>
  </si>
  <si>
    <t>jméno</t>
  </si>
  <si>
    <t>body</t>
  </si>
  <si>
    <t>korigované pořadí</t>
  </si>
  <si>
    <t>body GP</t>
  </si>
  <si>
    <t>koef</t>
  </si>
  <si>
    <t>počet turnajů</t>
  </si>
  <si>
    <t>součet bodů</t>
  </si>
  <si>
    <t>nejlepší umístění</t>
  </si>
  <si>
    <t>nejhorší umístění</t>
  </si>
  <si>
    <t>sotež o sud</t>
  </si>
  <si>
    <t>prům. pořadí</t>
  </si>
  <si>
    <t>v</t>
  </si>
  <si>
    <t>p</t>
  </si>
  <si>
    <t>Urban Petr</t>
  </si>
  <si>
    <t>A</t>
  </si>
  <si>
    <t>Kováč Radovan</t>
  </si>
  <si>
    <t>Urban Vladimír</t>
  </si>
  <si>
    <t>Pokorný Tomáš</t>
  </si>
  <si>
    <t>∞</t>
  </si>
  <si>
    <t>Neumann René</t>
  </si>
  <si>
    <t>Fibich Zdeněk</t>
  </si>
  <si>
    <t>Duda Jirka</t>
  </si>
  <si>
    <t>Dubský Martin</t>
  </si>
  <si>
    <t>Lokšík Petr</t>
  </si>
  <si>
    <t>Čáslavský Zdeněk</t>
  </si>
  <si>
    <t>Martiňák Ondřej</t>
  </si>
  <si>
    <t>Paulický Vladimír</t>
  </si>
  <si>
    <t>Gramer Ladislav</t>
  </si>
  <si>
    <t>Hochman Jindra</t>
  </si>
  <si>
    <t>Ossendorf Petr</t>
  </si>
  <si>
    <t>Čadková Soňa</t>
  </si>
  <si>
    <t>N</t>
  </si>
  <si>
    <t xml:space="preserve"> </t>
  </si>
  <si>
    <t>Kucziak Jan</t>
  </si>
  <si>
    <t>Sládek Luděk</t>
  </si>
  <si>
    <t>Neumannová Mark.</t>
  </si>
  <si>
    <t>Šumpík Radek</t>
  </si>
  <si>
    <t>20 Kč … přmá platba na hernu, 20 Kč … příspěvek na hernu, 30 Kč … výhra pro první tři hráče</t>
  </si>
  <si>
    <t>LEGENDA:</t>
  </si>
  <si>
    <t>v - vyhraná jedna hra</t>
  </si>
  <si>
    <t>Ve slosování o sud zůstávají (už nejsou v tabulce)</t>
  </si>
  <si>
    <t>p - prohraná jedna hra</t>
  </si>
  <si>
    <t>koef - podíl vyhraných a prohraných her</t>
  </si>
  <si>
    <t>Jablonský, Prokop</t>
  </si>
  <si>
    <t>vynikající</t>
  </si>
  <si>
    <t>velmi dobré</t>
  </si>
  <si>
    <t>bude ve slosování o sud</t>
  </si>
  <si>
    <t>dobré</t>
  </si>
  <si>
    <t>v roce 2009 se nedostal do fin. skupiny</t>
  </si>
  <si>
    <t>příspěvky na hernu</t>
  </si>
  <si>
    <t>celkem</t>
  </si>
  <si>
    <t>7.1.</t>
  </si>
  <si>
    <t>příspěvek hráčů z GP</t>
  </si>
  <si>
    <t>21.1.</t>
  </si>
  <si>
    <t>8.2.</t>
  </si>
  <si>
    <t>přísp. hr. turnaje k zahájení sezóny</t>
  </si>
  <si>
    <t>18.2.</t>
  </si>
  <si>
    <t>GP</t>
  </si>
  <si>
    <t>4.3.</t>
  </si>
  <si>
    <t>18.3.</t>
  </si>
  <si>
    <t>1.4.</t>
  </si>
  <si>
    <t>15.4.</t>
  </si>
  <si>
    <t>6.5.</t>
  </si>
  <si>
    <t>20.5.</t>
  </si>
  <si>
    <t>3.6.</t>
  </si>
  <si>
    <t>GP + výběr za telefon a čepici</t>
  </si>
  <si>
    <t>17.6.</t>
  </si>
  <si>
    <t>1.7.</t>
  </si>
  <si>
    <t>15.7.</t>
  </si>
  <si>
    <t>5.8.</t>
  </si>
  <si>
    <t>19.8.</t>
  </si>
  <si>
    <t>29.8.</t>
  </si>
  <si>
    <t>Mistrovství Benátek</t>
  </si>
  <si>
    <t>2.9.</t>
  </si>
  <si>
    <t>16.9.</t>
  </si>
  <si>
    <t>7.10.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</si>
</sst>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0"/>
    <numFmt numFmtId="167" formatCode="0.0"/>
    <numFmt numFmtId="168" formatCode="0.000"/>
    <numFmt numFmtId="169" formatCode="MMM\ DD"/>
    <numFmt numFmtId="170" formatCode="GENERAL"/>
    <numFmt numFmtId="171" formatCode="0.00"/>
    <numFmt numFmtId="172" formatCode="#,##0.00&quot; Kč&quot;"/>
    <numFmt numFmtId="173" formatCode="#,##0&quot; Kč&quot;;\-#,##0&quot; Kč&quot;"/>
  </numFmts>
  <fonts count="1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10"/>
      <color indexed="18"/>
      <name val="Arial CE"/>
      <family val="2"/>
    </font>
    <font>
      <sz val="10"/>
      <color indexed="9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6"/>
      <color indexed="10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0"/>
      <color indexed="10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5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167" fontId="0" fillId="0" borderId="0" xfId="0" applyNumberFormat="1" applyFill="1" applyBorder="1" applyAlignment="1">
      <alignment horizontal="center"/>
    </xf>
    <xf numFmtId="167" fontId="0" fillId="0" borderId="0" xfId="0" applyNumberFormat="1" applyBorder="1" applyAlignment="1">
      <alignment horizontal="right"/>
    </xf>
    <xf numFmtId="166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0" fillId="2" borderId="0" xfId="0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6" fontId="0" fillId="0" borderId="0" xfId="0" applyNumberFormat="1" applyFont="1" applyBorder="1" applyAlignment="1">
      <alignment horizontal="center" textRotation="90" wrapText="1"/>
    </xf>
    <xf numFmtId="166" fontId="2" fillId="0" borderId="0" xfId="0" applyNumberFormat="1" applyFont="1" applyBorder="1" applyAlignment="1">
      <alignment horizontal="center" textRotation="90" wrapText="1"/>
    </xf>
    <xf numFmtId="165" fontId="0" fillId="0" borderId="0" xfId="0" applyNumberFormat="1" applyFont="1" applyBorder="1" applyAlignment="1">
      <alignment horizontal="center" textRotation="90" wrapText="1"/>
    </xf>
    <xf numFmtId="167" fontId="0" fillId="0" borderId="0" xfId="0" applyNumberFormat="1" applyFont="1" applyFill="1" applyBorder="1" applyAlignment="1">
      <alignment horizontal="center" textRotation="90" wrapText="1"/>
    </xf>
    <xf numFmtId="167" fontId="0" fillId="0" borderId="0" xfId="0" applyNumberFormat="1" applyFont="1" applyBorder="1" applyAlignment="1">
      <alignment horizontal="center" textRotation="90" wrapText="1"/>
    </xf>
    <xf numFmtId="166" fontId="0" fillId="0" borderId="0" xfId="0" applyNumberFormat="1" applyBorder="1" applyAlignment="1">
      <alignment horizontal="center" wrapText="1"/>
    </xf>
    <xf numFmtId="166" fontId="3" fillId="0" borderId="0" xfId="0" applyNumberFormat="1" applyFont="1" applyBorder="1" applyAlignment="1">
      <alignment horizontal="center" wrapText="1"/>
    </xf>
    <xf numFmtId="167" fontId="3" fillId="0" borderId="0" xfId="0" applyNumberFormat="1" applyFont="1" applyBorder="1" applyAlignment="1">
      <alignment horizontal="center" textRotation="90" wrapText="1"/>
    </xf>
    <xf numFmtId="166" fontId="0" fillId="0" borderId="0" xfId="0" applyNumberFormat="1" applyFont="1" applyFill="1" applyBorder="1" applyAlignment="1">
      <alignment horizontal="center" textRotation="90" wrapText="1"/>
    </xf>
    <xf numFmtId="169" fontId="7" fillId="0" borderId="0" xfId="0" applyNumberFormat="1" applyFont="1" applyFill="1" applyBorder="1" applyAlignment="1">
      <alignment horizontal="center" textRotation="73" wrapText="1"/>
    </xf>
    <xf numFmtId="166" fontId="0" fillId="0" borderId="0" xfId="0" applyNumberFormat="1" applyFill="1" applyBorder="1" applyAlignment="1">
      <alignment horizontal="center" wrapText="1"/>
    </xf>
    <xf numFmtId="164" fontId="0" fillId="2" borderId="0" xfId="0" applyFill="1" applyBorder="1" applyAlignment="1">
      <alignment horizontal="center" wrapText="1"/>
    </xf>
    <xf numFmtId="168" fontId="3" fillId="0" borderId="0" xfId="0" applyNumberFormat="1" applyFont="1" applyBorder="1" applyAlignment="1">
      <alignment horizontal="center" textRotation="90" wrapText="1"/>
    </xf>
    <xf numFmtId="164" fontId="0" fillId="0" borderId="0" xfId="0" applyFill="1" applyBorder="1" applyAlignment="1">
      <alignment horizontal="center" wrapText="1"/>
    </xf>
    <xf numFmtId="166" fontId="3" fillId="0" borderId="0" xfId="0" applyNumberFormat="1" applyFont="1" applyBorder="1" applyAlignment="1">
      <alignment horizontal="center" textRotation="90" wrapText="1"/>
    </xf>
    <xf numFmtId="164" fontId="2" fillId="0" borderId="0" xfId="0" applyFont="1" applyFill="1" applyBorder="1" applyAlignment="1">
      <alignment horizontal="center" wrapText="1"/>
    </xf>
    <xf numFmtId="164" fontId="0" fillId="0" borderId="0" xfId="0" applyFill="1" applyBorder="1" applyAlignment="1">
      <alignment wrapText="1"/>
    </xf>
    <xf numFmtId="164" fontId="5" fillId="0" borderId="0" xfId="0" applyFont="1" applyBorder="1" applyAlignment="1">
      <alignment wrapText="1"/>
    </xf>
    <xf numFmtId="164" fontId="6" fillId="0" borderId="0" xfId="0" applyFont="1" applyBorder="1" applyAlignment="1">
      <alignment wrapText="1"/>
    </xf>
    <xf numFmtId="164" fontId="0" fillId="0" borderId="0" xfId="0" applyBorder="1" applyAlignment="1">
      <alignment wrapText="1"/>
    </xf>
    <xf numFmtId="166" fontId="0" fillId="0" borderId="0" xfId="0" applyNumberFormat="1" applyBorder="1" applyAlignment="1">
      <alignment horizontal="right" wrapText="1"/>
    </xf>
    <xf numFmtId="165" fontId="0" fillId="0" borderId="0" xfId="0" applyNumberFormat="1" applyBorder="1" applyAlignment="1">
      <alignment horizontal="center" wrapText="1"/>
    </xf>
    <xf numFmtId="167" fontId="0" fillId="0" borderId="0" xfId="0" applyNumberFormat="1" applyFill="1" applyBorder="1" applyAlignment="1">
      <alignment horizontal="center" wrapText="1"/>
    </xf>
    <xf numFmtId="167" fontId="0" fillId="0" borderId="0" xfId="0" applyNumberFormat="1" applyBorder="1" applyAlignment="1">
      <alignment horizontal="right" wrapText="1"/>
    </xf>
    <xf numFmtId="167" fontId="3" fillId="0" borderId="0" xfId="0" applyNumberFormat="1" applyFont="1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center" wrapText="1"/>
    </xf>
    <xf numFmtId="167" fontId="3" fillId="0" borderId="0" xfId="0" applyNumberFormat="1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center" wrapText="1"/>
    </xf>
    <xf numFmtId="168" fontId="3" fillId="0" borderId="0" xfId="0" applyNumberFormat="1" applyFont="1" applyFill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7" fontId="4" fillId="0" borderId="0" xfId="0" applyNumberFormat="1" applyFont="1" applyBorder="1" applyAlignment="1">
      <alignment horizontal="center" wrapText="1"/>
    </xf>
    <xf numFmtId="166" fontId="0" fillId="0" borderId="0" xfId="0" applyNumberFormat="1" applyFont="1" applyFill="1" applyBorder="1" applyAlignment="1">
      <alignment horizontal="right" wrapText="1"/>
    </xf>
    <xf numFmtId="166" fontId="0" fillId="0" borderId="0" xfId="0" applyNumberFormat="1" applyFont="1" applyFill="1" applyBorder="1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66" fontId="6" fillId="0" borderId="0" xfId="0" applyNumberFormat="1" applyFont="1" applyBorder="1" applyAlignment="1">
      <alignment wrapText="1"/>
    </xf>
    <xf numFmtId="164" fontId="0" fillId="0" borderId="0" xfId="0" applyAlignment="1">
      <alignment/>
    </xf>
    <xf numFmtId="166" fontId="0" fillId="0" borderId="1" xfId="0" applyNumberFormat="1" applyFont="1" applyBorder="1" applyAlignment="1">
      <alignment horizontal="right"/>
    </xf>
    <xf numFmtId="166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/>
    </xf>
    <xf numFmtId="167" fontId="0" fillId="3" borderId="1" xfId="0" applyNumberForma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7" fontId="0" fillId="0" borderId="1" xfId="0" applyNumberFormat="1" applyBorder="1" applyAlignment="1">
      <alignment horizontal="right"/>
    </xf>
    <xf numFmtId="166" fontId="3" fillId="3" borderId="1" xfId="0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6" fontId="0" fillId="4" borderId="1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71" fontId="6" fillId="0" borderId="0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5" fillId="0" borderId="0" xfId="0" applyNumberFormat="1" applyFont="1" applyBorder="1" applyAlignment="1">
      <alignment/>
    </xf>
    <xf numFmtId="167" fontId="8" fillId="3" borderId="1" xfId="0" applyNumberFormat="1" applyFont="1" applyFill="1" applyBorder="1" applyAlignment="1">
      <alignment horizontal="center"/>
    </xf>
    <xf numFmtId="172" fontId="9" fillId="0" borderId="2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vertical="center" wrapText="1"/>
    </xf>
    <xf numFmtId="166" fontId="6" fillId="0" borderId="0" xfId="0" applyNumberFormat="1" applyFont="1" applyBorder="1" applyAlignment="1">
      <alignment/>
    </xf>
    <xf numFmtId="164" fontId="11" fillId="5" borderId="2" xfId="0" applyFont="1" applyFill="1" applyBorder="1" applyAlignment="1">
      <alignment horizontal="center" vertical="center" wrapText="1"/>
    </xf>
    <xf numFmtId="164" fontId="12" fillId="0" borderId="0" xfId="0" applyFont="1" applyBorder="1" applyAlignment="1">
      <alignment horizontal="left" vertical="top" wrapText="1"/>
    </xf>
    <xf numFmtId="164" fontId="2" fillId="0" borderId="0" xfId="0" applyFont="1" applyBorder="1" applyAlignment="1">
      <alignment horizontal="center" wrapText="1"/>
    </xf>
    <xf numFmtId="166" fontId="2" fillId="0" borderId="0" xfId="0" applyNumberFormat="1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64" fontId="0" fillId="0" borderId="0" xfId="0" applyFill="1" applyAlignment="1">
      <alignment/>
    </xf>
    <xf numFmtId="164" fontId="0" fillId="0" borderId="0" xfId="0" applyAlignment="1">
      <alignment/>
    </xf>
    <xf numFmtId="167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3" fillId="6" borderId="1" xfId="0" applyNumberFormat="1" applyFont="1" applyFill="1" applyBorder="1" applyAlignment="1">
      <alignment horizontal="center"/>
    </xf>
    <xf numFmtId="171" fontId="0" fillId="0" borderId="0" xfId="0" applyNumberFormat="1" applyBorder="1" applyAlignment="1">
      <alignment horizontal="right"/>
    </xf>
    <xf numFmtId="164" fontId="2" fillId="0" borderId="0" xfId="0" applyFont="1" applyFill="1" applyBorder="1" applyAlignment="1">
      <alignment vertical="top"/>
    </xf>
    <xf numFmtId="166" fontId="0" fillId="7" borderId="0" xfId="0" applyNumberFormat="1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166" fontId="0" fillId="8" borderId="0" xfId="0" applyNumberFormat="1" applyFill="1" applyBorder="1" applyAlignment="1">
      <alignment horizontal="center"/>
    </xf>
    <xf numFmtId="166" fontId="3" fillId="9" borderId="1" xfId="0" applyNumberFormat="1" applyFont="1" applyFill="1" applyBorder="1" applyAlignment="1">
      <alignment horizontal="center"/>
    </xf>
    <xf numFmtId="164" fontId="3" fillId="0" borderId="0" xfId="0" applyFont="1" applyAlignment="1">
      <alignment/>
    </xf>
    <xf numFmtId="166" fontId="13" fillId="0" borderId="0" xfId="0" applyNumberFormat="1" applyFont="1" applyBorder="1" applyAlignment="1">
      <alignment horizontal="center"/>
    </xf>
    <xf numFmtId="167" fontId="0" fillId="0" borderId="0" xfId="0" applyNumberFormat="1" applyFill="1" applyBorder="1" applyAlignment="1">
      <alignment horizontal="left"/>
    </xf>
    <xf numFmtId="172" fontId="2" fillId="0" borderId="0" xfId="0" applyNumberFormat="1" applyFont="1" applyBorder="1" applyAlignment="1">
      <alignment/>
    </xf>
    <xf numFmtId="167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165" fontId="0" fillId="0" borderId="0" xfId="0" applyNumberFormat="1" applyFont="1" applyBorder="1" applyAlignment="1">
      <alignment horizontal="center"/>
    </xf>
    <xf numFmtId="173" fontId="0" fillId="0" borderId="0" xfId="0" applyNumberFormat="1" applyAlignment="1">
      <alignment horizontal="right"/>
    </xf>
    <xf numFmtId="164" fontId="0" fillId="0" borderId="0" xfId="0" applyFont="1" applyAlignment="1">
      <alignment horizontal="left"/>
    </xf>
    <xf numFmtId="168" fontId="0" fillId="0" borderId="0" xfId="0" applyNumberFormat="1" applyAlignment="1">
      <alignment/>
    </xf>
    <xf numFmtId="165" fontId="0" fillId="0" borderId="0" xfId="0" applyNumberFormat="1" applyFont="1" applyAlignment="1">
      <alignment horizontal="center"/>
    </xf>
    <xf numFmtId="166" fontId="0" fillId="0" borderId="0" xfId="0" applyNumberFormat="1" applyBorder="1" applyAlignment="1">
      <alignment horizontal="left"/>
    </xf>
    <xf numFmtId="173" fontId="0" fillId="0" borderId="0" xfId="0" applyNumberFormat="1" applyBorder="1" applyAlignment="1">
      <alignment/>
    </xf>
    <xf numFmtId="167" fontId="8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b val="0"/>
        <color rgb="FFFFFFFF"/>
      </font>
      <border/>
    </dxf>
    <dxf>
      <fill>
        <patternFill patternType="solid">
          <fgColor rgb="FFFFFFCC"/>
          <bgColor rgb="FFFFFF99"/>
        </patternFill>
      </fill>
      <border/>
    </dxf>
    <dxf>
      <fill>
        <patternFill patternType="solid">
          <fgColor rgb="FFCCFFFF"/>
          <bgColor rgb="FFCCFFCC"/>
        </patternFill>
      </fill>
      <border/>
    </dxf>
    <dxf>
      <fill>
        <patternFill patternType="solid">
          <fgColor rgb="FFC0C0C0"/>
          <bgColor rgb="FFFFCC99"/>
        </patternFill>
      </fill>
      <border/>
    </dxf>
    <dxf>
      <font>
        <b val="0"/>
        <color rgb="FF000000"/>
      </font>
      <fill>
        <patternFill patternType="solid">
          <fgColor rgb="FFC0C0C0"/>
          <bgColor rgb="FFFFCC99"/>
        </patternFill>
      </fill>
      <border/>
    </dxf>
    <dxf>
      <fill>
        <patternFill patternType="solid">
          <fgColor rgb="FF33CCCC"/>
          <bgColor rgb="FF00FF00"/>
        </patternFill>
      </fill>
      <border/>
    </dxf>
    <dxf>
      <fill>
        <patternFill patternType="solid">
          <fgColor rgb="FFFF9900"/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zoomScale="87" zoomScaleNormal="87" workbookViewId="0" topLeftCell="A1">
      <selection activeCell="D3" sqref="D3"/>
    </sheetView>
  </sheetViews>
  <sheetFormatPr defaultColWidth="9.00390625" defaultRowHeight="12.75"/>
  <sheetData>
    <row r="1" spans="1:2" ht="12.75">
      <c r="A1" s="1">
        <v>1</v>
      </c>
      <c r="B1" s="1">
        <v>2</v>
      </c>
    </row>
    <row r="2" spans="1:2" ht="12.75">
      <c r="A2" s="1">
        <v>3</v>
      </c>
      <c r="B2" s="1">
        <v>4</v>
      </c>
    </row>
    <row r="3" spans="1:2" ht="12.75">
      <c r="A3" s="1">
        <v>5</v>
      </c>
      <c r="B3" s="1">
        <v>6</v>
      </c>
    </row>
    <row r="4" spans="1:2" ht="12.75">
      <c r="A4" s="1">
        <v>7</v>
      </c>
      <c r="B4" s="1">
        <v>8</v>
      </c>
    </row>
    <row r="5" spans="1:2" ht="12.75">
      <c r="A5" s="1">
        <v>1</v>
      </c>
      <c r="B5" s="1">
        <v>5</v>
      </c>
    </row>
    <row r="6" spans="1:2" ht="12.75">
      <c r="A6" s="1">
        <v>2</v>
      </c>
      <c r="B6" s="1">
        <v>6</v>
      </c>
    </row>
    <row r="7" spans="1:2" ht="12.75">
      <c r="A7" s="1">
        <v>3</v>
      </c>
      <c r="B7" s="1">
        <v>7</v>
      </c>
    </row>
    <row r="8" spans="1:2" ht="12.75">
      <c r="A8" s="1">
        <v>4</v>
      </c>
      <c r="B8" s="1">
        <v>8</v>
      </c>
    </row>
    <row r="9" spans="1:2" ht="12.75">
      <c r="A9" s="1">
        <v>3</v>
      </c>
      <c r="B9" s="1">
        <v>5</v>
      </c>
    </row>
    <row r="10" spans="1:2" ht="12.75">
      <c r="A10" s="1">
        <v>1</v>
      </c>
      <c r="B10" s="1">
        <v>4</v>
      </c>
    </row>
    <row r="11" spans="1:2" ht="12.75">
      <c r="A11" s="1">
        <v>6</v>
      </c>
      <c r="B11" s="1">
        <v>8</v>
      </c>
    </row>
    <row r="12" spans="1:2" ht="12.75">
      <c r="A12" s="1">
        <v>7</v>
      </c>
      <c r="B12" s="1">
        <v>2</v>
      </c>
    </row>
    <row r="13" spans="1:2" ht="12.75">
      <c r="A13" s="1">
        <v>1</v>
      </c>
      <c r="B13" s="1">
        <v>3</v>
      </c>
    </row>
    <row r="14" spans="1:2" ht="12.75">
      <c r="A14" s="1">
        <v>6</v>
      </c>
      <c r="B14" s="1">
        <v>4</v>
      </c>
    </row>
    <row r="15" spans="1:2" ht="12.75">
      <c r="A15" s="1">
        <v>2</v>
      </c>
      <c r="B15" s="1">
        <v>8</v>
      </c>
    </row>
    <row r="16" spans="1:2" ht="12.75">
      <c r="A16" s="1">
        <v>7</v>
      </c>
      <c r="B16" s="1">
        <v>5</v>
      </c>
    </row>
    <row r="17" spans="1:2" ht="12.75">
      <c r="A17" s="1">
        <v>1</v>
      </c>
      <c r="B17" s="1">
        <v>6</v>
      </c>
    </row>
    <row r="18" spans="1:2" ht="12.75">
      <c r="A18" s="1">
        <v>3</v>
      </c>
      <c r="B18" s="1">
        <v>8</v>
      </c>
    </row>
    <row r="19" spans="1:2" ht="12.75">
      <c r="A19" s="1">
        <v>5</v>
      </c>
      <c r="B19" s="1">
        <v>2</v>
      </c>
    </row>
    <row r="20" spans="1:2" ht="12.75">
      <c r="A20" s="1">
        <v>7</v>
      </c>
      <c r="B20" s="1">
        <v>4</v>
      </c>
    </row>
    <row r="21" spans="1:2" ht="12.75">
      <c r="A21" s="1">
        <v>5</v>
      </c>
      <c r="B21" s="1">
        <v>8</v>
      </c>
    </row>
    <row r="22" spans="1:2" ht="12.75">
      <c r="A22" s="1">
        <v>1</v>
      </c>
      <c r="B22" s="1">
        <v>7</v>
      </c>
    </row>
    <row r="23" spans="1:2" ht="12.75">
      <c r="A23" s="1">
        <v>3</v>
      </c>
      <c r="B23" s="1">
        <v>6</v>
      </c>
    </row>
    <row r="24" spans="1:2" ht="12.75">
      <c r="A24" s="1">
        <v>2</v>
      </c>
      <c r="B24" s="1">
        <v>4</v>
      </c>
    </row>
    <row r="25" spans="1:2" ht="12.75">
      <c r="A25" s="1">
        <v>1</v>
      </c>
      <c r="B25" s="1">
        <v>8</v>
      </c>
    </row>
    <row r="26" spans="1:2" ht="12.75">
      <c r="A26" s="1">
        <v>7</v>
      </c>
      <c r="B26" s="1">
        <v>6</v>
      </c>
    </row>
    <row r="27" spans="1:2" ht="12.75">
      <c r="A27" s="1">
        <v>5</v>
      </c>
      <c r="B27" s="1">
        <v>4</v>
      </c>
    </row>
    <row r="28" spans="1:2" ht="12.75">
      <c r="A28" s="1">
        <v>3</v>
      </c>
      <c r="B28" s="1">
        <v>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2"/>
  <sheetViews>
    <sheetView tabSelected="1" zoomScale="87" zoomScaleNormal="87" workbookViewId="0" topLeftCell="A1">
      <selection activeCell="A23" sqref="A23"/>
    </sheetView>
  </sheetViews>
  <sheetFormatPr defaultColWidth="10.00390625" defaultRowHeight="12.75"/>
  <cols>
    <col min="1" max="1" width="6.375" style="0" customWidth="1"/>
    <col min="2" max="2" width="16.375" style="0" customWidth="1"/>
    <col min="3" max="3" width="5.625" style="0" customWidth="1"/>
  </cols>
  <sheetData>
    <row r="2" spans="1:3" ht="13.5">
      <c r="A2" s="2" t="s">
        <v>0</v>
      </c>
      <c r="B2" s="2" t="s">
        <v>1</v>
      </c>
      <c r="C2" s="3" t="s">
        <v>2</v>
      </c>
    </row>
    <row r="3" spans="1:3" ht="13.5">
      <c r="A3" s="4">
        <v>1</v>
      </c>
      <c r="B3" t="str">
        <f>VLOOKUP(A3,List1!$A$4:$J$23,4,0)</f>
        <v>Urban Petr</v>
      </c>
      <c r="C3" s="5">
        <f>VLOOKUP(A3,List1!$A$4:$J$23,3,0)</f>
        <v>98</v>
      </c>
    </row>
    <row r="4" spans="1:3" ht="13.5">
      <c r="A4" s="5">
        <v>2</v>
      </c>
      <c r="B4" t="str">
        <f>VLOOKUP(A4,List1!$A$4:$J$23,4,0)</f>
        <v>Kováč Radovan</v>
      </c>
      <c r="C4" s="5">
        <f>VLOOKUP(A4,List1!$A$4:$J$23,3,0)</f>
        <v>96</v>
      </c>
    </row>
    <row r="5" spans="1:3" ht="13.5">
      <c r="A5" s="5">
        <v>3</v>
      </c>
      <c r="B5" t="str">
        <f>VLOOKUP(A5,List1!$A$4:$J$23,4,0)</f>
        <v>Urban Vladimír</v>
      </c>
      <c r="C5" s="5">
        <f>VLOOKUP(A5,List1!$A$4:$J$23,3,0)</f>
        <v>95</v>
      </c>
    </row>
    <row r="6" spans="1:3" ht="13.5">
      <c r="A6" s="5">
        <v>4</v>
      </c>
      <c r="B6" t="str">
        <f>VLOOKUP(A6,List1!$A$4:$J$23,4,0)</f>
        <v>Pokorný Tomáš</v>
      </c>
      <c r="C6" s="5">
        <f>VLOOKUP(A6,List1!$A$4:$J$23,3,0)</f>
        <v>95</v>
      </c>
    </row>
    <row r="7" spans="1:3" ht="13.5">
      <c r="A7" s="5">
        <v>5</v>
      </c>
      <c r="B7" t="str">
        <f>VLOOKUP(A7,List1!$A$4:$J$23,4,0)</f>
        <v>Duda Jirka</v>
      </c>
      <c r="C7" s="5">
        <f>VLOOKUP(A7,List1!$A$4:$J$23,3,0)</f>
        <v>95</v>
      </c>
    </row>
    <row r="8" spans="1:3" ht="13.5">
      <c r="A8" s="5">
        <v>6</v>
      </c>
      <c r="B8" t="str">
        <f>VLOOKUP(A8,List1!$A$4:$J$23,4,0)</f>
        <v>Ossendorf Petr</v>
      </c>
      <c r="C8" s="5">
        <f>VLOOKUP(A8,List1!$A$4:$J$23,3,0)</f>
        <v>95</v>
      </c>
    </row>
    <row r="9" spans="1:3" ht="13.5">
      <c r="A9" s="5">
        <v>7</v>
      </c>
      <c r="B9" t="str">
        <f>VLOOKUP(A9,List1!$A$4:$J$23,4,0)</f>
        <v>Neumann René</v>
      </c>
      <c r="C9" s="5">
        <f>VLOOKUP(A9,List1!$A$4:$J$23,3,0)</f>
        <v>86</v>
      </c>
    </row>
    <row r="10" spans="1:3" ht="13.5">
      <c r="A10" s="5">
        <v>8</v>
      </c>
      <c r="B10" t="str">
        <f>VLOOKUP(A10,List1!$A$4:$J$23,4,0)</f>
        <v>Fibich Zdeněk</v>
      </c>
      <c r="C10" s="5">
        <f>VLOOKUP(A10,List1!$A$4:$J$23,3,0)</f>
        <v>85</v>
      </c>
    </row>
    <row r="11" spans="1:3" ht="13.5">
      <c r="A11" s="5">
        <v>9</v>
      </c>
      <c r="B11" t="str">
        <f>VLOOKUP(A11,List1!$A$4:$J$23,4,0)</f>
        <v>Lokšík Petr</v>
      </c>
      <c r="C11" s="5">
        <f>VLOOKUP(A11,List1!$A$4:$J$23,3,0)</f>
        <v>72</v>
      </c>
    </row>
    <row r="12" spans="1:3" ht="13.5">
      <c r="A12" s="5">
        <v>10</v>
      </c>
      <c r="B12" t="str">
        <f>VLOOKUP(A12,List1!$A$4:$J$23,4,0)</f>
        <v>Dubský Martin</v>
      </c>
      <c r="C12" s="5">
        <f>VLOOKUP(A12,List1!$A$4:$J$23,3,0)</f>
        <v>71</v>
      </c>
    </row>
    <row r="13" spans="1:3" ht="13.5">
      <c r="A13" s="5">
        <v>11</v>
      </c>
      <c r="B13" t="str">
        <f>VLOOKUP(A13,List1!$A$4:$J$23,4,0)</f>
        <v>Čáslavský Zdeněk</v>
      </c>
      <c r="C13" s="5">
        <f>VLOOKUP(A13,List1!$A$4:$J$23,3,0)</f>
        <v>65</v>
      </c>
    </row>
    <row r="14" spans="1:3" ht="13.5">
      <c r="A14" s="5">
        <v>12</v>
      </c>
      <c r="B14" t="str">
        <f>VLOOKUP(A14,List1!$A$4:$J$23,4,0)</f>
        <v>Martiňák Ondřej</v>
      </c>
      <c r="C14" s="5">
        <f>VLOOKUP(A14,List1!$A$4:$J$23,3,0)</f>
        <v>58</v>
      </c>
    </row>
    <row r="15" spans="1:3" ht="13.5">
      <c r="A15" s="5">
        <v>13</v>
      </c>
      <c r="B15" t="str">
        <f>VLOOKUP(A15,List1!$A$4:$J$23,4,0)</f>
        <v>Paulický Vladimír</v>
      </c>
      <c r="C15" s="5">
        <f>VLOOKUP(A15,List1!$A$4:$J$23,3,0)</f>
        <v>57</v>
      </c>
    </row>
    <row r="16" spans="1:3" ht="13.5">
      <c r="A16" s="5">
        <v>14</v>
      </c>
      <c r="B16" t="str">
        <f>VLOOKUP(A16,List1!$A$4:$J$23,4,0)</f>
        <v>Gramer Ladislav</v>
      </c>
      <c r="C16" s="5">
        <f>VLOOKUP(A16,List1!$A$4:$J$23,3,0)</f>
        <v>49</v>
      </c>
    </row>
    <row r="17" spans="1:3" ht="13.5">
      <c r="A17" s="5">
        <v>15</v>
      </c>
      <c r="B17" t="str">
        <f>VLOOKUP(A17,List1!$A$4:$J$23,4,0)</f>
        <v>Kucziak Jan</v>
      </c>
      <c r="C17" s="5">
        <f>VLOOKUP(A17,List1!$A$4:$J$23,3,0)</f>
        <v>30</v>
      </c>
    </row>
    <row r="18" spans="1:3" ht="13.5">
      <c r="A18" s="5">
        <v>16</v>
      </c>
      <c r="B18" t="str">
        <f>VLOOKUP(A18,List1!$A$4:$J$23,4,0)</f>
        <v>Sládek Luděk</v>
      </c>
      <c r="C18" s="5">
        <f>VLOOKUP(A18,List1!$A$4:$J$23,3,0)</f>
        <v>30</v>
      </c>
    </row>
    <row r="19" spans="1:3" ht="13.5">
      <c r="A19" s="5">
        <v>17</v>
      </c>
      <c r="B19" t="str">
        <f>VLOOKUP(A19,List1!$A$4:$J$23,4,0)</f>
        <v>Čadková Soňa</v>
      </c>
      <c r="C19" s="5">
        <f>VLOOKUP(A19,List1!$A$4:$J$23,3,0)</f>
        <v>29</v>
      </c>
    </row>
    <row r="20" spans="1:3" ht="13.5">
      <c r="A20" s="5">
        <v>18</v>
      </c>
      <c r="B20" t="str">
        <f>VLOOKUP(A20,List1!$A$4:$J$23,4,0)</f>
        <v>Hochman Jindra</v>
      </c>
      <c r="C20" s="5">
        <f>VLOOKUP(A20,List1!$A$4:$J$23,3,0)</f>
        <v>28</v>
      </c>
    </row>
    <row r="21" spans="1:3" ht="13.5">
      <c r="A21" s="5">
        <v>19</v>
      </c>
      <c r="B21" t="str">
        <f>VLOOKUP(A21,List1!$A$4:$J$23,4,0)</f>
        <v>Šumpík Radek</v>
      </c>
      <c r="C21" s="5">
        <f>VLOOKUP(A21,List1!$A$4:$J$23,3,0)</f>
        <v>13</v>
      </c>
    </row>
    <row r="22" spans="1:3" ht="13.5">
      <c r="A22" s="5">
        <v>20</v>
      </c>
      <c r="B22" t="str">
        <f>VLOOKUP(A22,List1!$A$4:$J$23,4,0)</f>
        <v>Neumannová Mark.</v>
      </c>
      <c r="C22" s="5">
        <f>VLOOKUP(A22,List1!$A$4:$J$23,3,0)</f>
        <v>10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&amp;C&amp;"DejaVu Serif,Roman"&amp;12&amp;A</oddHeader>
    <oddFooter>&amp;C&amp;"DejaVu Serif,Roman"&amp;12Stránka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K75"/>
  <sheetViews>
    <sheetView zoomScale="87" zoomScaleNormal="87" workbookViewId="0" topLeftCell="A1">
      <pane xSplit="10" topLeftCell="K1" activePane="topRight" state="frozen"/>
      <selection pane="topLeft" activeCell="A1" sqref="A1"/>
      <selection pane="topRight" activeCell="A4" sqref="A4"/>
    </sheetView>
  </sheetViews>
  <sheetFormatPr defaultColWidth="9.00390625" defaultRowHeight="12.75"/>
  <cols>
    <col min="1" max="1" width="4.375" style="0" customWidth="1"/>
    <col min="2" max="2" width="4.25390625" style="6" customWidth="1"/>
    <col min="3" max="3" width="5.25390625" style="7" customWidth="1"/>
    <col min="4" max="4" width="18.375" style="8" customWidth="1"/>
    <col min="5" max="5" width="4.25390625" style="9" customWidth="1"/>
    <col min="6" max="6" width="5.375" style="7" customWidth="1"/>
    <col min="7" max="7" width="4.875" style="7" customWidth="1"/>
    <col min="8" max="8" width="4.25390625" style="7" customWidth="1"/>
    <col min="9" max="9" width="4.875" style="7" customWidth="1"/>
    <col min="10" max="10" width="5.00390625" style="7" customWidth="1"/>
    <col min="11" max="11" width="6.25390625" style="10" customWidth="1"/>
    <col min="12" max="12" width="1.75390625" style="7" customWidth="1"/>
    <col min="13" max="14" width="2.875" style="11" customWidth="1"/>
    <col min="15" max="15" width="3.25390625" style="12" customWidth="1"/>
    <col min="16" max="16" width="3.75390625" style="13" customWidth="1"/>
    <col min="17" max="17" width="4.75390625" style="13" customWidth="1"/>
    <col min="18" max="18" width="1.75390625" style="13" customWidth="1"/>
    <col min="19" max="20" width="2.875" style="14" customWidth="1"/>
    <col min="21" max="21" width="2.875" style="15" customWidth="1"/>
    <col min="22" max="22" width="3.75390625" style="13" customWidth="1"/>
    <col min="23" max="23" width="4.75390625" style="13" customWidth="1"/>
    <col min="24" max="24" width="1.75390625" style="16" customWidth="1"/>
    <col min="25" max="26" width="2.875" style="17" customWidth="1"/>
    <col min="27" max="27" width="5.125" style="18" customWidth="1"/>
    <col min="28" max="28" width="3.75390625" style="16" customWidth="1"/>
    <col min="29" max="29" width="4.75390625" style="13" customWidth="1"/>
    <col min="30" max="30" width="1.75390625" style="16" customWidth="1"/>
    <col min="31" max="33" width="2.875" style="17" customWidth="1"/>
    <col min="34" max="34" width="3.75390625" style="16" customWidth="1"/>
    <col min="35" max="35" width="4.75390625" style="13" customWidth="1"/>
    <col min="36" max="36" width="1.75390625" style="19" customWidth="1"/>
    <col min="37" max="38" width="2.875" style="20" customWidth="1"/>
    <col min="39" max="39" width="2.875" style="21" customWidth="1"/>
    <col min="40" max="40" width="3.75390625" style="22" customWidth="1"/>
    <col min="41" max="41" width="4.75390625" style="7" customWidth="1"/>
    <col min="42" max="42" width="1.75390625" style="16" customWidth="1"/>
    <col min="43" max="44" width="2.875" style="20" customWidth="1"/>
    <col min="45" max="45" width="2.875" style="12" customWidth="1"/>
    <col min="46" max="46" width="3.75390625" style="23" customWidth="1"/>
    <col min="47" max="47" width="4.75390625" style="6" customWidth="1"/>
    <col min="48" max="48" width="1.75390625" style="23" customWidth="1"/>
    <col min="49" max="50" width="2.875" style="24" customWidth="1"/>
    <col min="51" max="51" width="2.875" style="25" customWidth="1"/>
    <col min="52" max="52" width="3.75390625" style="23" customWidth="1"/>
    <col min="53" max="53" width="4.75390625" style="6" customWidth="1"/>
    <col min="54" max="54" width="1.75390625" style="23" customWidth="1"/>
    <col min="55" max="57" width="2.875" style="24" customWidth="1"/>
    <col min="58" max="58" width="3.75390625" style="23" customWidth="1"/>
    <col min="59" max="59" width="4.75390625" style="6" customWidth="1"/>
    <col min="60" max="60" width="1.75390625" style="23" customWidth="1"/>
    <col min="61" max="62" width="2.875" style="24" customWidth="1"/>
    <col min="63" max="63" width="3.75390625" style="24" customWidth="1"/>
    <col min="64" max="64" width="3.75390625" style="23" customWidth="1"/>
    <col min="65" max="65" width="4.75390625" style="6" customWidth="1"/>
    <col min="66" max="66" width="1.75390625" style="23" customWidth="1"/>
    <col min="67" max="69" width="2.875" style="24" customWidth="1"/>
    <col min="70" max="70" width="3.75390625" style="23" customWidth="1"/>
    <col min="71" max="71" width="4.75390625" style="6" customWidth="1"/>
    <col min="72" max="72" width="9.125" style="26" customWidth="1"/>
    <col min="73" max="82" width="5.125" style="27" customWidth="1"/>
    <col min="83" max="89" width="9.125" style="26" customWidth="1"/>
    <col min="90" max="16384" width="9.125" style="23" customWidth="1"/>
  </cols>
  <sheetData>
    <row r="1" spans="24:66" ht="13.5">
      <c r="X1" s="28"/>
      <c r="AJ1" s="29"/>
      <c r="AV1" s="30"/>
      <c r="BB1" s="30"/>
      <c r="BH1" s="30"/>
      <c r="BN1" s="30"/>
    </row>
    <row r="2" spans="1:89" s="50" customFormat="1" ht="62.25" customHeight="1">
      <c r="A2" s="31" t="s">
        <v>3</v>
      </c>
      <c r="B2" s="31" t="s">
        <v>0</v>
      </c>
      <c r="C2" s="32" t="s">
        <v>4</v>
      </c>
      <c r="D2" s="33" t="s">
        <v>1</v>
      </c>
      <c r="E2" s="34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5" t="s">
        <v>11</v>
      </c>
      <c r="L2" s="36"/>
      <c r="M2" s="37" t="s">
        <v>12</v>
      </c>
      <c r="N2" s="37" t="s">
        <v>13</v>
      </c>
      <c r="O2" s="38" t="s">
        <v>5</v>
      </c>
      <c r="P2" s="39" t="s">
        <v>0</v>
      </c>
      <c r="Q2" s="40">
        <v>39967</v>
      </c>
      <c r="R2" s="41"/>
      <c r="S2" s="37" t="s">
        <v>12</v>
      </c>
      <c r="T2" s="37" t="s">
        <v>13</v>
      </c>
      <c r="U2" s="38" t="s">
        <v>5</v>
      </c>
      <c r="V2" s="39" t="s">
        <v>0</v>
      </c>
      <c r="W2" s="40">
        <v>39953</v>
      </c>
      <c r="X2" s="42"/>
      <c r="Y2" s="37" t="s">
        <v>12</v>
      </c>
      <c r="Z2" s="37" t="s">
        <v>13</v>
      </c>
      <c r="AA2" s="43" t="s">
        <v>5</v>
      </c>
      <c r="AB2" s="39" t="s">
        <v>0</v>
      </c>
      <c r="AC2" s="40">
        <v>40093</v>
      </c>
      <c r="AD2" s="44"/>
      <c r="AE2" s="37" t="s">
        <v>12</v>
      </c>
      <c r="AF2" s="37" t="s">
        <v>13</v>
      </c>
      <c r="AG2" s="45" t="s">
        <v>5</v>
      </c>
      <c r="AH2" s="39" t="s">
        <v>0</v>
      </c>
      <c r="AI2" s="40">
        <v>40072</v>
      </c>
      <c r="AJ2" s="46"/>
      <c r="AK2" s="37" t="s">
        <v>12</v>
      </c>
      <c r="AL2" s="37" t="s">
        <v>13</v>
      </c>
      <c r="AM2" s="38" t="s">
        <v>5</v>
      </c>
      <c r="AN2" s="39" t="s">
        <v>0</v>
      </c>
      <c r="AO2" s="40">
        <v>40058</v>
      </c>
      <c r="AP2" s="44"/>
      <c r="AQ2" s="37" t="s">
        <v>12</v>
      </c>
      <c r="AR2" s="37" t="s">
        <v>13</v>
      </c>
      <c r="AS2" s="38" t="s">
        <v>5</v>
      </c>
      <c r="AT2" s="39" t="s">
        <v>0</v>
      </c>
      <c r="AU2" s="40">
        <v>40044</v>
      </c>
      <c r="AV2" s="47"/>
      <c r="AW2" s="37" t="s">
        <v>12</v>
      </c>
      <c r="AX2" s="37" t="s">
        <v>13</v>
      </c>
      <c r="AY2" s="38" t="s">
        <v>5</v>
      </c>
      <c r="AZ2" s="39" t="s">
        <v>0</v>
      </c>
      <c r="BA2" s="40">
        <v>40030</v>
      </c>
      <c r="BB2" s="47"/>
      <c r="BC2" s="37" t="s">
        <v>12</v>
      </c>
      <c r="BD2" s="37" t="s">
        <v>13</v>
      </c>
      <c r="BE2" s="45" t="s">
        <v>5</v>
      </c>
      <c r="BF2" s="39" t="s">
        <v>0</v>
      </c>
      <c r="BG2" s="40">
        <v>40009</v>
      </c>
      <c r="BH2" s="47"/>
      <c r="BI2" s="37" t="s">
        <v>12</v>
      </c>
      <c r="BJ2" s="37" t="s">
        <v>13</v>
      </c>
      <c r="BK2" s="45" t="s">
        <v>5</v>
      </c>
      <c r="BL2" s="39" t="s">
        <v>0</v>
      </c>
      <c r="BM2" s="40">
        <v>39995</v>
      </c>
      <c r="BN2" s="47"/>
      <c r="BO2" s="37" t="s">
        <v>12</v>
      </c>
      <c r="BP2" s="37" t="s">
        <v>13</v>
      </c>
      <c r="BQ2" s="45" t="s">
        <v>5</v>
      </c>
      <c r="BR2" s="39" t="s">
        <v>0</v>
      </c>
      <c r="BS2" s="40">
        <v>39981</v>
      </c>
      <c r="BT2" s="48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8"/>
      <c r="CF2" s="48"/>
      <c r="CG2" s="48"/>
      <c r="CH2" s="48"/>
      <c r="CI2" s="48"/>
      <c r="CJ2" s="48"/>
      <c r="CK2" s="48"/>
    </row>
    <row r="3" spans="2:89" s="50" customFormat="1" ht="15" customHeight="1">
      <c r="B3" s="51"/>
      <c r="C3" s="36"/>
      <c r="D3" s="52"/>
      <c r="E3" s="53"/>
      <c r="F3" s="36"/>
      <c r="G3" s="36"/>
      <c r="H3" s="36"/>
      <c r="I3" s="36"/>
      <c r="J3" s="41">
        <f>COUNTIF(J4:J23,"A")</f>
        <v>16</v>
      </c>
      <c r="K3" s="54"/>
      <c r="L3" s="36"/>
      <c r="M3" s="37"/>
      <c r="N3" s="37"/>
      <c r="O3" s="55"/>
      <c r="Q3" s="41">
        <f>COUNTIF(P4:P23,"&gt;0")</f>
        <v>13</v>
      </c>
      <c r="R3" s="41"/>
      <c r="S3" s="56"/>
      <c r="T3" s="56"/>
      <c r="U3" s="57"/>
      <c r="W3" s="41">
        <f>COUNTIF(V4:V23,"&gt;0")</f>
        <v>15</v>
      </c>
      <c r="X3" s="42"/>
      <c r="Y3" s="58"/>
      <c r="Z3" s="58"/>
      <c r="AA3" s="59"/>
      <c r="AC3" s="41">
        <f>COUNTIF(AB4:AB23,"&gt;0")</f>
        <v>12</v>
      </c>
      <c r="AD3" s="44"/>
      <c r="AE3" s="58"/>
      <c r="AF3" s="58"/>
      <c r="AG3" s="58"/>
      <c r="AH3" s="41"/>
      <c r="AI3" s="41">
        <f>COUNTIF(AI4:AI23,"&gt;0")</f>
        <v>11</v>
      </c>
      <c r="AJ3" s="46"/>
      <c r="AK3" s="60"/>
      <c r="AL3" s="60"/>
      <c r="AM3" s="61"/>
      <c r="AN3" s="62"/>
      <c r="AO3" s="41">
        <f>COUNTIF(AO4:AO23,"&gt;0")</f>
        <v>11</v>
      </c>
      <c r="AP3" s="44"/>
      <c r="AQ3" s="60"/>
      <c r="AR3" s="60"/>
      <c r="AS3" s="61"/>
      <c r="AT3" s="63"/>
      <c r="AU3" s="41">
        <f>COUNTIF(AU4:AU23,"&gt;0")</f>
        <v>8</v>
      </c>
      <c r="AV3" s="47"/>
      <c r="AW3" s="60"/>
      <c r="AX3" s="60"/>
      <c r="AY3" s="61"/>
      <c r="AZ3" s="63"/>
      <c r="BA3" s="41">
        <f>COUNTIF(BA4:BA23,"&gt;0")</f>
        <v>10</v>
      </c>
      <c r="BB3" s="47"/>
      <c r="BC3" s="60"/>
      <c r="BD3" s="60"/>
      <c r="BE3" s="64"/>
      <c r="BF3" s="63"/>
      <c r="BG3" s="41">
        <f>COUNTIF(BG4:BG23,"&gt;0")</f>
        <v>12</v>
      </c>
      <c r="BH3" s="47"/>
      <c r="BI3" s="60"/>
      <c r="BJ3" s="60"/>
      <c r="BK3" s="64"/>
      <c r="BL3" s="63"/>
      <c r="BM3" s="41">
        <f>COUNTIF(BM4:BM23,"&gt;0")</f>
        <v>10</v>
      </c>
      <c r="BN3" s="47"/>
      <c r="BO3" s="60"/>
      <c r="BP3" s="60"/>
      <c r="BQ3" s="64"/>
      <c r="BR3" s="63"/>
      <c r="BS3" s="41">
        <f>COUNTIF(BS4:BS23,"&gt;0")</f>
        <v>13</v>
      </c>
      <c r="BT3" s="48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48"/>
      <c r="CF3" s="48"/>
      <c r="CG3" s="48"/>
      <c r="CH3" s="48"/>
      <c r="CI3" s="48"/>
      <c r="CJ3" s="48"/>
      <c r="CK3" s="48"/>
    </row>
    <row r="4" spans="1:82" ht="13.5">
      <c r="A4" s="66">
        <f>B4+COUNTIF($B$4:B4,B4)-1</f>
        <v>1</v>
      </c>
      <c r="B4" s="67">
        <f>RANK(C4,$C$4:$C$23)</f>
        <v>1</v>
      </c>
      <c r="C4" s="68">
        <f>LARGE(BU4:CD4,1)+LARGE(BU4:CD4,2)+LARGE(BU4:CD4,3)+LARGE(BU4:CD4,4)+LARGE(BU4:CD4,5)</f>
        <v>98</v>
      </c>
      <c r="D4" s="69" t="s">
        <v>14</v>
      </c>
      <c r="E4" s="70">
        <f>(M4+S4+Y4+AE4+AK4+AQ4+AW4+BC4+BI4+BO4)/(N4+T4+Z4+AF4+AL4+AR4+AX4+BD4+BJ4+BP4)</f>
        <v>2.7142857142857144</v>
      </c>
      <c r="F4" s="71">
        <f>COUNT(Q4,W4,AC4,AI4,AO4,AU4,BA4,BG4,BM4,BS4)</f>
        <v>9</v>
      </c>
      <c r="G4" s="71">
        <f>SUM(Q4,W4,AC4,AI4,AO4,AU4,BA4,BG4,BM4,BS4)</f>
        <v>170</v>
      </c>
      <c r="H4" s="71">
        <f>MIN(P4,V4,AB4,AH4,AN4,AT4,AZ4,BF4,BL4,BR4)</f>
        <v>1</v>
      </c>
      <c r="I4" s="72">
        <f>MAX(P4,V4,AB4,AH4,AN4,AT4,AZ4,BF4,BL4,BR4)</f>
        <v>4</v>
      </c>
      <c r="J4" s="72" t="s">
        <v>15</v>
      </c>
      <c r="K4" s="73">
        <f>(P4+V4+AB4+AH4+AN4+AT4+AZ4+BF4+BL4+BR4)/F4</f>
        <v>2.111111111111111</v>
      </c>
      <c r="M4" s="74">
        <v>8</v>
      </c>
      <c r="N4" s="74">
        <v>6</v>
      </c>
      <c r="O4" s="75">
        <f>M4/N4</f>
        <v>1.3333333333333333</v>
      </c>
      <c r="P4" s="76">
        <v>4</v>
      </c>
      <c r="Q4" s="77">
        <f>21-P4</f>
        <v>17</v>
      </c>
      <c r="S4" s="74">
        <v>12</v>
      </c>
      <c r="T4" s="74">
        <v>2</v>
      </c>
      <c r="U4" s="75">
        <f>S4/T4</f>
        <v>6</v>
      </c>
      <c r="V4" s="76">
        <v>2</v>
      </c>
      <c r="W4" s="77">
        <f>21-V4</f>
        <v>19</v>
      </c>
      <c r="X4" s="78"/>
      <c r="Y4" s="79">
        <v>15</v>
      </c>
      <c r="Z4" s="79">
        <v>3</v>
      </c>
      <c r="AA4" s="80">
        <f>Y4/Z4</f>
        <v>5</v>
      </c>
      <c r="AB4" s="76">
        <v>2</v>
      </c>
      <c r="AC4" s="77">
        <f>21-AB4</f>
        <v>19</v>
      </c>
      <c r="AD4" s="13"/>
      <c r="AE4" s="74">
        <v>9</v>
      </c>
      <c r="AF4" s="74">
        <v>3</v>
      </c>
      <c r="AG4" s="74">
        <f>AE4/AF4</f>
        <v>3</v>
      </c>
      <c r="AH4" s="81">
        <v>1</v>
      </c>
      <c r="AI4" s="77">
        <f>21-AH4</f>
        <v>20</v>
      </c>
      <c r="AJ4" s="82"/>
      <c r="AK4" s="83">
        <v>15</v>
      </c>
      <c r="AL4" s="83">
        <v>4</v>
      </c>
      <c r="AM4" s="75">
        <f>AK4/AL4</f>
        <v>3.75</v>
      </c>
      <c r="AN4" s="81">
        <v>3</v>
      </c>
      <c r="AO4" s="77">
        <f>21-AN4</f>
        <v>18</v>
      </c>
      <c r="AQ4" s="83">
        <v>18</v>
      </c>
      <c r="AR4" s="83">
        <v>8</v>
      </c>
      <c r="AS4" s="75">
        <f>AQ4/AR4</f>
        <v>2.25</v>
      </c>
      <c r="AT4" s="81">
        <v>1</v>
      </c>
      <c r="AU4" s="77">
        <f>21-AT4</f>
        <v>20</v>
      </c>
      <c r="AV4" s="30"/>
      <c r="AW4" s="74"/>
      <c r="AX4" s="74"/>
      <c r="AY4" s="75"/>
      <c r="AZ4" s="76"/>
      <c r="BA4" s="77"/>
      <c r="BB4" s="30"/>
      <c r="BC4" s="74">
        <v>13</v>
      </c>
      <c r="BD4" s="74">
        <v>8</v>
      </c>
      <c r="BE4" s="75">
        <f>BC4/BD4</f>
        <v>1.625</v>
      </c>
      <c r="BF4" s="76">
        <v>3</v>
      </c>
      <c r="BG4" s="77">
        <f>21-BF4</f>
        <v>18</v>
      </c>
      <c r="BH4" s="30"/>
      <c r="BI4" s="74">
        <v>12</v>
      </c>
      <c r="BJ4" s="74">
        <v>5</v>
      </c>
      <c r="BK4" s="75">
        <f>BI4/BJ4</f>
        <v>2.4</v>
      </c>
      <c r="BL4" s="76">
        <v>1</v>
      </c>
      <c r="BM4" s="77">
        <f>21-BL4</f>
        <v>20</v>
      </c>
      <c r="BN4" s="30"/>
      <c r="BO4" s="74">
        <v>12</v>
      </c>
      <c r="BP4" s="74">
        <v>3</v>
      </c>
      <c r="BQ4" s="75">
        <f>BO4/BP4</f>
        <v>4</v>
      </c>
      <c r="BR4" s="76">
        <v>2</v>
      </c>
      <c r="BS4" s="77">
        <f>21-BR4</f>
        <v>19</v>
      </c>
      <c r="BU4" s="84">
        <f>Q4</f>
        <v>17</v>
      </c>
      <c r="BV4" s="84">
        <f>W4</f>
        <v>19</v>
      </c>
      <c r="BW4" s="84">
        <f>AC4</f>
        <v>19</v>
      </c>
      <c r="BX4" s="84">
        <f>AI4</f>
        <v>20</v>
      </c>
      <c r="BY4" s="84">
        <f>AO4</f>
        <v>18</v>
      </c>
      <c r="BZ4" s="84">
        <f>AU4</f>
        <v>20</v>
      </c>
      <c r="CA4" s="84">
        <f>BA4</f>
        <v>0</v>
      </c>
      <c r="CB4" s="84">
        <f>BG4</f>
        <v>18</v>
      </c>
      <c r="CC4" s="84">
        <f>BM4</f>
        <v>20</v>
      </c>
      <c r="CD4" s="84">
        <f>BS4</f>
        <v>19</v>
      </c>
    </row>
    <row r="5" spans="1:82" ht="13.5">
      <c r="A5" s="66">
        <f>B5+COUNTIF($B$4:B5,B5)-1</f>
        <v>2</v>
      </c>
      <c r="B5" s="67">
        <f>RANK(C5,$C$4:$C$23)</f>
        <v>2</v>
      </c>
      <c r="C5" s="85">
        <f>LARGE(BU5:CD5,1)+LARGE(BU5:CD5,2)+LARGE(BU5:CD5,3)+LARGE(BU5:CD5,4)+LARGE(BU5:CD5,5)</f>
        <v>96</v>
      </c>
      <c r="D5" s="69" t="s">
        <v>16</v>
      </c>
      <c r="E5" s="70">
        <f>(M5+S5+Y5+AE5+AK5+AQ5+AW5+BC5+BI5+BO5)/(N5+T5+Z5+AF5+AL5+AR5+AX5+BD5+BJ5+BP5)</f>
        <v>2.0943396226415096</v>
      </c>
      <c r="F5" s="71">
        <f>COUNT(Q5,W5,AC5,AI5,AO5,AU5,BA5,BG5,BM5,BS5)</f>
        <v>9</v>
      </c>
      <c r="G5" s="71">
        <f>SUM(Q5,W5,AC5,AI5,AO5,AU5,BA5,BG5,BM5,BS5)</f>
        <v>162</v>
      </c>
      <c r="H5" s="71">
        <f>MIN(P5,V5,AB5,AH5,AN5,AT5,AZ5,BF5,BL5,BR5)</f>
        <v>1</v>
      </c>
      <c r="I5" s="72">
        <f>MAX(P5,V5,AB5,AH5,AN5,AT5,AZ5,BF5,BL5,BR5)</f>
        <v>8</v>
      </c>
      <c r="J5" s="72" t="s">
        <v>15</v>
      </c>
      <c r="K5" s="73">
        <f>(P5+V5+AB5+AH5+AN5+AT5+AZ5+BF5+BL5+BR5)/F5</f>
        <v>3</v>
      </c>
      <c r="M5" s="74">
        <v>11</v>
      </c>
      <c r="N5" s="74">
        <v>3</v>
      </c>
      <c r="O5" s="75">
        <f>M5/N5</f>
        <v>3.6666666666666665</v>
      </c>
      <c r="P5" s="76">
        <v>2</v>
      </c>
      <c r="Q5" s="77">
        <f>21-P5</f>
        <v>19</v>
      </c>
      <c r="S5" s="74">
        <v>12</v>
      </c>
      <c r="T5" s="74">
        <v>4</v>
      </c>
      <c r="U5" s="75">
        <f>S5/T5</f>
        <v>3</v>
      </c>
      <c r="V5" s="76">
        <v>1</v>
      </c>
      <c r="W5" s="77">
        <f>21-V5</f>
        <v>20</v>
      </c>
      <c r="X5" s="78"/>
      <c r="Y5" s="79">
        <v>13</v>
      </c>
      <c r="Z5" s="79">
        <v>5</v>
      </c>
      <c r="AA5" s="80">
        <f>Y5/Z5</f>
        <v>2.6</v>
      </c>
      <c r="AB5" s="76">
        <v>3</v>
      </c>
      <c r="AC5" s="77">
        <f>21-AB5</f>
        <v>18</v>
      </c>
      <c r="AD5" s="13"/>
      <c r="AE5" s="74">
        <v>13</v>
      </c>
      <c r="AF5" s="74">
        <v>5</v>
      </c>
      <c r="AG5" s="75">
        <f>AE5/AF5</f>
        <v>2.6</v>
      </c>
      <c r="AH5" s="76">
        <v>4</v>
      </c>
      <c r="AI5" s="77">
        <f>21-AH5</f>
        <v>17</v>
      </c>
      <c r="AJ5" s="29"/>
      <c r="AK5" s="83">
        <v>8</v>
      </c>
      <c r="AL5" s="83">
        <v>13</v>
      </c>
      <c r="AM5" s="75">
        <f>AK5/AL5</f>
        <v>0.6153846153846154</v>
      </c>
      <c r="AN5" s="81">
        <v>8</v>
      </c>
      <c r="AO5" s="77">
        <f>21-AN5</f>
        <v>13</v>
      </c>
      <c r="AQ5" s="83">
        <v>18</v>
      </c>
      <c r="AR5" s="83">
        <v>10</v>
      </c>
      <c r="AS5" s="75">
        <f>AQ5/AR5</f>
        <v>1.8</v>
      </c>
      <c r="AT5" s="81">
        <v>3</v>
      </c>
      <c r="AU5" s="77">
        <f>21-AT5</f>
        <v>18</v>
      </c>
      <c r="AV5" s="30"/>
      <c r="AW5" s="74"/>
      <c r="AX5" s="74"/>
      <c r="AY5" s="75"/>
      <c r="AZ5" s="76"/>
      <c r="BA5" s="77"/>
      <c r="BB5" s="30"/>
      <c r="BC5" s="74">
        <v>14</v>
      </c>
      <c r="BD5" s="74">
        <v>8</v>
      </c>
      <c r="BE5" s="75">
        <f>BC5/BD5</f>
        <v>1.75</v>
      </c>
      <c r="BF5" s="76">
        <v>2</v>
      </c>
      <c r="BG5" s="77">
        <f>21-BF5</f>
        <v>19</v>
      </c>
      <c r="BH5" s="30"/>
      <c r="BI5" s="74">
        <v>12</v>
      </c>
      <c r="BJ5" s="74">
        <v>3</v>
      </c>
      <c r="BK5" s="75">
        <f>BI5/BJ5</f>
        <v>4</v>
      </c>
      <c r="BL5" s="76">
        <v>3</v>
      </c>
      <c r="BM5" s="77">
        <f>21-BL5</f>
        <v>18</v>
      </c>
      <c r="BN5" s="30"/>
      <c r="BO5" s="74">
        <v>10</v>
      </c>
      <c r="BP5" s="74">
        <v>2</v>
      </c>
      <c r="BQ5" s="75">
        <f>BO5/BP5</f>
        <v>5</v>
      </c>
      <c r="BR5" s="76">
        <v>1</v>
      </c>
      <c r="BS5" s="77">
        <f>21-BR5</f>
        <v>20</v>
      </c>
      <c r="BU5" s="84">
        <f>Q5</f>
        <v>19</v>
      </c>
      <c r="BV5" s="84">
        <f>W5</f>
        <v>20</v>
      </c>
      <c r="BW5" s="84">
        <f>AC5</f>
        <v>18</v>
      </c>
      <c r="BX5" s="84">
        <f>AI5</f>
        <v>17</v>
      </c>
      <c r="BY5" s="84">
        <f>AO5</f>
        <v>13</v>
      </c>
      <c r="BZ5" s="84">
        <f>AU5</f>
        <v>18</v>
      </c>
      <c r="CA5" s="84">
        <f>BA5</f>
        <v>0</v>
      </c>
      <c r="CB5" s="84">
        <f>BG5</f>
        <v>19</v>
      </c>
      <c r="CC5" s="84">
        <f>BM5</f>
        <v>18</v>
      </c>
      <c r="CD5" s="84">
        <f>BS5</f>
        <v>20</v>
      </c>
    </row>
    <row r="6" spans="1:89" s="8" customFormat="1" ht="13.5">
      <c r="A6" s="66">
        <f>B6+COUNTIF($B$4:B6,B6)-1</f>
        <v>3</v>
      </c>
      <c r="B6" s="67">
        <f>RANK(C6,$C$4:$C$23)</f>
        <v>3</v>
      </c>
      <c r="C6" s="85">
        <f>LARGE(BU6:CD6,1)+LARGE(BU6:CD6,2)+LARGE(BU6:CD6,3)+LARGE(BU6:CD6,4)+LARGE(BU6:CD6,5)</f>
        <v>95</v>
      </c>
      <c r="D6" s="69" t="s">
        <v>17</v>
      </c>
      <c r="E6" s="70">
        <f>(M6+S6+Y6+AE6+AK6+AQ6+AW6+BC6+BI6+BO6)/(N6+T6+Z6+AF6+AL6+AR6+AX6+BD6+BJ6+BP6)</f>
        <v>1.703125</v>
      </c>
      <c r="F6" s="71">
        <f>COUNT(Q6,W6,AC6,AI6,AO6,AU6,BA6,BG6,BM6,BS6)</f>
        <v>10</v>
      </c>
      <c r="G6" s="71">
        <f>SUM(Q6,W6,AC6,AI6,AO6,AU6,BA6,BG6,BM6,BS6)</f>
        <v>173</v>
      </c>
      <c r="H6" s="71">
        <f>MIN(P6,V6,AB6,AH6,AN6,AT6,AZ6,BF6,BL6,BR6)</f>
        <v>1</v>
      </c>
      <c r="I6" s="72">
        <f>MAX(P6,V6,AB6,AH6,AN6,AT6,AZ6,BF6,BL6,BR6)</f>
        <v>9</v>
      </c>
      <c r="J6" s="72" t="s">
        <v>15</v>
      </c>
      <c r="K6" s="73">
        <f>(P6+V6+AB6+AH6+AN6+AT6+AZ6+BF6+BL6+BR6)/F6</f>
        <v>3.7</v>
      </c>
      <c r="L6" s="7"/>
      <c r="M6" s="74">
        <v>11</v>
      </c>
      <c r="N6" s="74">
        <v>5</v>
      </c>
      <c r="O6" s="75">
        <f>M6/N6</f>
        <v>2.2</v>
      </c>
      <c r="P6" s="76">
        <v>1</v>
      </c>
      <c r="Q6" s="77">
        <f>21-P6</f>
        <v>20</v>
      </c>
      <c r="R6" s="13"/>
      <c r="S6" s="74">
        <v>9</v>
      </c>
      <c r="T6" s="74">
        <v>6</v>
      </c>
      <c r="U6" s="75">
        <f>S6/T6</f>
        <v>1.5</v>
      </c>
      <c r="V6" s="76">
        <v>5</v>
      </c>
      <c r="W6" s="77">
        <f>21-V6</f>
        <v>16</v>
      </c>
      <c r="X6" s="78"/>
      <c r="Y6" s="79">
        <v>11</v>
      </c>
      <c r="Z6" s="79">
        <v>6</v>
      </c>
      <c r="AA6" s="80">
        <f>Y6/Z6</f>
        <v>1.8333333333333333</v>
      </c>
      <c r="AB6" s="76">
        <v>5</v>
      </c>
      <c r="AC6" s="77">
        <f>21-AB6</f>
        <v>16</v>
      </c>
      <c r="AD6" s="13"/>
      <c r="AE6" s="74">
        <v>9</v>
      </c>
      <c r="AF6" s="74">
        <v>5</v>
      </c>
      <c r="AG6" s="75">
        <f>AE6/AF6</f>
        <v>1.8</v>
      </c>
      <c r="AH6" s="76">
        <v>2</v>
      </c>
      <c r="AI6" s="77">
        <f>21-AH6</f>
        <v>19</v>
      </c>
      <c r="AJ6" s="29"/>
      <c r="AK6" s="83">
        <v>11</v>
      </c>
      <c r="AL6" s="83">
        <v>4</v>
      </c>
      <c r="AM6" s="75">
        <f>AK6/AL6</f>
        <v>2.75</v>
      </c>
      <c r="AN6" s="81">
        <v>4</v>
      </c>
      <c r="AO6" s="77">
        <f>21-AN6</f>
        <v>17</v>
      </c>
      <c r="AP6" s="86"/>
      <c r="AQ6" s="83">
        <v>19</v>
      </c>
      <c r="AR6" s="83">
        <v>11</v>
      </c>
      <c r="AS6" s="75">
        <f>AQ6/AR6</f>
        <v>1.7272727272727273</v>
      </c>
      <c r="AT6" s="81">
        <v>2</v>
      </c>
      <c r="AU6" s="77">
        <f>21-AT6</f>
        <v>19</v>
      </c>
      <c r="AV6" s="87"/>
      <c r="AW6" s="74">
        <v>12</v>
      </c>
      <c r="AX6" s="74">
        <v>3</v>
      </c>
      <c r="AY6" s="75">
        <f>AW6/AX6</f>
        <v>4</v>
      </c>
      <c r="AZ6" s="76">
        <v>1</v>
      </c>
      <c r="BA6" s="77">
        <f>21-AZ6</f>
        <v>20</v>
      </c>
      <c r="BB6" s="87"/>
      <c r="BC6" s="74">
        <v>10</v>
      </c>
      <c r="BD6" s="74">
        <v>11</v>
      </c>
      <c r="BE6" s="75">
        <f>BC6/BD6</f>
        <v>0.9090909090909091</v>
      </c>
      <c r="BF6" s="76">
        <v>9</v>
      </c>
      <c r="BG6" s="77">
        <f>21-BF6</f>
        <v>12</v>
      </c>
      <c r="BH6" s="87"/>
      <c r="BI6" s="74">
        <v>8</v>
      </c>
      <c r="BJ6" s="74">
        <v>7</v>
      </c>
      <c r="BK6" s="75">
        <f>BI6/BJ6</f>
        <v>1.1428571428571428</v>
      </c>
      <c r="BL6" s="76">
        <v>4</v>
      </c>
      <c r="BM6" s="77">
        <f>21-BL6</f>
        <v>17</v>
      </c>
      <c r="BN6" s="87"/>
      <c r="BO6" s="74">
        <v>9</v>
      </c>
      <c r="BP6" s="74">
        <v>6</v>
      </c>
      <c r="BQ6" s="75">
        <f>BO6/BP6</f>
        <v>1.5</v>
      </c>
      <c r="BR6" s="76">
        <v>4</v>
      </c>
      <c r="BS6" s="77">
        <f>21-BR6</f>
        <v>17</v>
      </c>
      <c r="BT6" s="88"/>
      <c r="BU6" s="84">
        <f>Q6</f>
        <v>20</v>
      </c>
      <c r="BV6" s="84">
        <f>W6</f>
        <v>16</v>
      </c>
      <c r="BW6" s="84">
        <f>AC6</f>
        <v>16</v>
      </c>
      <c r="BX6" s="84">
        <f>AI6</f>
        <v>19</v>
      </c>
      <c r="BY6" s="84">
        <f>AO6</f>
        <v>17</v>
      </c>
      <c r="BZ6" s="84">
        <f>AU6</f>
        <v>19</v>
      </c>
      <c r="CA6" s="84">
        <f>BA6</f>
        <v>20</v>
      </c>
      <c r="CB6" s="84">
        <f>BG6</f>
        <v>12</v>
      </c>
      <c r="CC6" s="84">
        <f>BM6</f>
        <v>17</v>
      </c>
      <c r="CD6" s="84">
        <f>BS6</f>
        <v>17</v>
      </c>
      <c r="CE6" s="88"/>
      <c r="CF6" s="88"/>
      <c r="CG6" s="88"/>
      <c r="CH6" s="88"/>
      <c r="CI6" s="88"/>
      <c r="CJ6" s="88"/>
      <c r="CK6" s="88"/>
    </row>
    <row r="7" spans="1:82" ht="12.75" customHeight="1">
      <c r="A7" s="66">
        <f>B7+COUNTIF($B$4:B7,B7)-1</f>
        <v>4</v>
      </c>
      <c r="B7" s="67">
        <f>RANK(C7,$C$4:$C$23)</f>
        <v>3</v>
      </c>
      <c r="C7" s="85">
        <f>LARGE(BU7:CD7,1)+LARGE(BU7:CD7,2)+LARGE(BU7:CD7,3)+LARGE(BU7:CD7,4)+LARGE(BU7:CD7,5)</f>
        <v>95</v>
      </c>
      <c r="D7" s="69" t="s">
        <v>18</v>
      </c>
      <c r="E7" s="70">
        <f>(M7+S7+Y7+AE7+AK7+AQ7+AW7+BC7+BI7+BO7)/(N7+T7+Z7+AF7+AL7+AR7+AX7+BD7+BJ7+BP7)</f>
        <v>1.9777777777777779</v>
      </c>
      <c r="F7" s="71">
        <f>COUNT(Q7,W7,AC7,AI7,AO7,AU7,BA7,BG7,BM7,BS7)</f>
        <v>8</v>
      </c>
      <c r="G7" s="71">
        <f>SUM(Q7,W7,AC7,AI7,AO7,AU7,BA7,BG7,BM7,BS7)</f>
        <v>143</v>
      </c>
      <c r="H7" s="71">
        <f>MIN(P7,V7,AB7,AH7,AN7,AT7,AZ7,BF7,BL7,BR7)</f>
        <v>1</v>
      </c>
      <c r="I7" s="72">
        <f>MAX(P7,V7,AB7,AH7,AN7,AT7,AZ7,BF7,BL7,BR7)</f>
        <v>9</v>
      </c>
      <c r="J7" s="72" t="s">
        <v>15</v>
      </c>
      <c r="K7" s="73">
        <f>(P7+V7+AB7+AH7+AN7+AT7+AZ7+BF7+BL7+BR7)/F7</f>
        <v>3.125</v>
      </c>
      <c r="M7" s="74">
        <v>10</v>
      </c>
      <c r="N7" s="74">
        <v>0</v>
      </c>
      <c r="O7" s="89" t="s">
        <v>19</v>
      </c>
      <c r="P7" s="76">
        <v>3</v>
      </c>
      <c r="Q7" s="77">
        <f>21-P7</f>
        <v>18</v>
      </c>
      <c r="S7" s="74">
        <v>12</v>
      </c>
      <c r="T7" s="74">
        <v>4</v>
      </c>
      <c r="U7" s="75">
        <f>S7/T7</f>
        <v>3</v>
      </c>
      <c r="V7" s="76">
        <v>3</v>
      </c>
      <c r="W7" s="77">
        <f>21-V7</f>
        <v>18</v>
      </c>
      <c r="X7" s="78"/>
      <c r="Y7" s="79">
        <v>15</v>
      </c>
      <c r="Z7" s="79">
        <v>4</v>
      </c>
      <c r="AA7" s="80">
        <f>Y7/Z7</f>
        <v>3.75</v>
      </c>
      <c r="AB7" s="76">
        <v>1</v>
      </c>
      <c r="AC7" s="77">
        <f>21-AB7</f>
        <v>20</v>
      </c>
      <c r="AD7" s="13"/>
      <c r="AE7" s="74">
        <v>14</v>
      </c>
      <c r="AF7" s="74">
        <v>4</v>
      </c>
      <c r="AG7" s="75">
        <f>AE7/AF7</f>
        <v>3.5</v>
      </c>
      <c r="AH7" s="76">
        <v>3</v>
      </c>
      <c r="AI7" s="77">
        <f>21-AH7</f>
        <v>18</v>
      </c>
      <c r="AJ7" s="30"/>
      <c r="AK7" s="83">
        <v>11</v>
      </c>
      <c r="AL7" s="83">
        <v>9</v>
      </c>
      <c r="AM7" s="75">
        <f>AK7/AL7</f>
        <v>1.2222222222222223</v>
      </c>
      <c r="AN7" s="81">
        <v>2</v>
      </c>
      <c r="AO7" s="77">
        <f>21-AN7</f>
        <v>19</v>
      </c>
      <c r="AQ7" s="83"/>
      <c r="AR7" s="83"/>
      <c r="AS7" s="75"/>
      <c r="AT7" s="81"/>
      <c r="AU7" s="77"/>
      <c r="AV7" s="30"/>
      <c r="AW7" s="74">
        <v>4</v>
      </c>
      <c r="AX7" s="74">
        <v>12</v>
      </c>
      <c r="AY7" s="75">
        <f>AW7/AX7</f>
        <v>0.3333333333333333</v>
      </c>
      <c r="AZ7" s="76">
        <v>9</v>
      </c>
      <c r="BA7" s="77">
        <f>21-AZ7</f>
        <v>12</v>
      </c>
      <c r="BB7" s="30"/>
      <c r="BC7" s="74">
        <v>14</v>
      </c>
      <c r="BD7" s="74">
        <v>9</v>
      </c>
      <c r="BE7" s="75">
        <f>BC7/BD7</f>
        <v>1.5555555555555556</v>
      </c>
      <c r="BF7" s="76">
        <v>1</v>
      </c>
      <c r="BG7" s="77">
        <f>21-BF7</f>
        <v>20</v>
      </c>
      <c r="BH7" s="30"/>
      <c r="BI7" s="74"/>
      <c r="BJ7" s="74"/>
      <c r="BK7" s="75"/>
      <c r="BL7" s="76"/>
      <c r="BM7" s="77"/>
      <c r="BN7" s="30"/>
      <c r="BO7" s="74">
        <v>9</v>
      </c>
      <c r="BP7" s="74">
        <v>3</v>
      </c>
      <c r="BQ7" s="75">
        <f>BO7/BP7</f>
        <v>3</v>
      </c>
      <c r="BR7" s="76">
        <v>3</v>
      </c>
      <c r="BS7" s="77">
        <f>21-BR7</f>
        <v>18</v>
      </c>
      <c r="BU7" s="84">
        <f>Q7</f>
        <v>18</v>
      </c>
      <c r="BV7" s="84">
        <f>W7</f>
        <v>18</v>
      </c>
      <c r="BW7" s="84">
        <f>AC7</f>
        <v>20</v>
      </c>
      <c r="BX7" s="84">
        <f>AI7</f>
        <v>18</v>
      </c>
      <c r="BY7" s="84">
        <f>AO7</f>
        <v>19</v>
      </c>
      <c r="BZ7" s="84">
        <f>AU7</f>
        <v>0</v>
      </c>
      <c r="CA7" s="84">
        <f>BA7</f>
        <v>12</v>
      </c>
      <c r="CB7" s="84">
        <f>BG7</f>
        <v>20</v>
      </c>
      <c r="CC7" s="84">
        <f>BM7</f>
        <v>0</v>
      </c>
      <c r="CD7" s="84">
        <f>BS7</f>
        <v>18</v>
      </c>
    </row>
    <row r="8" spans="1:82" ht="13.5">
      <c r="A8" s="66">
        <f>B8+COUNTIF($B$4:B8,B8)-1</f>
        <v>7</v>
      </c>
      <c r="B8" s="67">
        <f>RANK(C8,$C$4:$C$23)</f>
        <v>7</v>
      </c>
      <c r="C8" s="85">
        <f>LARGE(BU8:CD8,1)+LARGE(BU8:CD8,2)+LARGE(BU8:CD8,3)+LARGE(BU8:CD8,4)+LARGE(BU8:CD8,5)</f>
        <v>86</v>
      </c>
      <c r="D8" s="69" t="s">
        <v>20</v>
      </c>
      <c r="E8" s="70">
        <f>(M8+S8+Y8+AE8+AK8+AQ8+AW8+BC8+BI8+BO8)/(N8+T8+Z8+AF8+AL8+AR8+AX8+BD8+BJ8+BP8)</f>
        <v>1.6666666666666667</v>
      </c>
      <c r="F8" s="71">
        <f>COUNT(Q8,W8,AC8,AI8,AO8,AU8,BA8,BG8,BM8,BS8)</f>
        <v>8</v>
      </c>
      <c r="G8" s="71">
        <f>SUM(Q8,W8,AC8,AI8,AO8,AU8,BA8,BG8,BM8,BS8)</f>
        <v>130</v>
      </c>
      <c r="H8" s="71">
        <f>MIN(P8,V8,AB8,AH8,AN8,AT8,AZ8,BF8,BL8,BR8)</f>
        <v>1</v>
      </c>
      <c r="I8" s="72">
        <f>MAX(P8,V8,AB8,AH8,AN8,AT8,AZ8,BF8,BL8,BR8)</f>
        <v>7</v>
      </c>
      <c r="J8" s="72" t="s">
        <v>15</v>
      </c>
      <c r="K8" s="73">
        <f>(P8+V8+AB8+AH8+AN8+AT8+AZ8+BF8+BL8+BR8)/F8</f>
        <v>4.75</v>
      </c>
      <c r="M8" s="74">
        <v>8</v>
      </c>
      <c r="N8" s="74">
        <v>7</v>
      </c>
      <c r="O8" s="75">
        <f>M8/N8</f>
        <v>1.1428571428571428</v>
      </c>
      <c r="P8" s="76">
        <v>7</v>
      </c>
      <c r="Q8" s="77">
        <f>21-P8</f>
        <v>14</v>
      </c>
      <c r="S8" s="74">
        <v>11</v>
      </c>
      <c r="T8" s="74">
        <v>3</v>
      </c>
      <c r="U8" s="75">
        <f>S8/T8</f>
        <v>3.6666666666666665</v>
      </c>
      <c r="V8" s="76">
        <v>4</v>
      </c>
      <c r="W8" s="77">
        <f>21-V8</f>
        <v>17</v>
      </c>
      <c r="X8" s="78"/>
      <c r="Y8" s="79"/>
      <c r="Z8" s="79"/>
      <c r="AA8" s="80"/>
      <c r="AB8" s="76"/>
      <c r="AC8" s="77"/>
      <c r="AD8" s="13"/>
      <c r="AE8" s="74">
        <v>13</v>
      </c>
      <c r="AF8" s="74">
        <v>8</v>
      </c>
      <c r="AG8" s="75">
        <f>AE8/AF8</f>
        <v>1.625</v>
      </c>
      <c r="AH8" s="76">
        <v>5</v>
      </c>
      <c r="AI8" s="77">
        <f>21-AH8</f>
        <v>16</v>
      </c>
      <c r="AJ8" s="29"/>
      <c r="AK8" s="83">
        <v>13</v>
      </c>
      <c r="AL8" s="83">
        <v>5</v>
      </c>
      <c r="AM8" s="75">
        <f>AK8/AL8</f>
        <v>2.6</v>
      </c>
      <c r="AN8" s="81">
        <v>1</v>
      </c>
      <c r="AO8" s="77">
        <f>21-AN8</f>
        <v>20</v>
      </c>
      <c r="AQ8" s="83">
        <v>16</v>
      </c>
      <c r="AR8" s="83">
        <v>9</v>
      </c>
      <c r="AS8" s="75">
        <f>AQ8/AR8</f>
        <v>1.7777777777777777</v>
      </c>
      <c r="AT8" s="81">
        <v>4</v>
      </c>
      <c r="AU8" s="77">
        <f>21-AT8</f>
        <v>17</v>
      </c>
      <c r="AV8" s="30"/>
      <c r="AW8" s="74"/>
      <c r="AX8" s="74"/>
      <c r="AY8" s="75"/>
      <c r="AZ8" s="76"/>
      <c r="BA8" s="77"/>
      <c r="BB8" s="30"/>
      <c r="BC8" s="74">
        <v>11</v>
      </c>
      <c r="BD8" s="74">
        <v>11</v>
      </c>
      <c r="BE8" s="75">
        <f>BC8/BD8</f>
        <v>1</v>
      </c>
      <c r="BF8" s="76">
        <v>7</v>
      </c>
      <c r="BG8" s="77">
        <f>21-BF8</f>
        <v>14</v>
      </c>
      <c r="BH8" s="30"/>
      <c r="BI8" s="74">
        <v>10</v>
      </c>
      <c r="BJ8" s="74">
        <v>7</v>
      </c>
      <c r="BK8" s="75">
        <f>BI8/BJ8</f>
        <v>1.4285714285714286</v>
      </c>
      <c r="BL8" s="76">
        <v>5</v>
      </c>
      <c r="BM8" s="77">
        <f>21-BL8</f>
        <v>16</v>
      </c>
      <c r="BN8" s="30"/>
      <c r="BO8" s="74">
        <v>8</v>
      </c>
      <c r="BP8" s="74">
        <v>4</v>
      </c>
      <c r="BQ8" s="75">
        <f>BO8/BP8</f>
        <v>2</v>
      </c>
      <c r="BR8" s="76">
        <v>5</v>
      </c>
      <c r="BS8" s="77">
        <f>21-BR8</f>
        <v>16</v>
      </c>
      <c r="BU8" s="84">
        <f>Q8</f>
        <v>14</v>
      </c>
      <c r="BV8" s="84">
        <f>W8</f>
        <v>17</v>
      </c>
      <c r="BW8" s="84">
        <f>AC8</f>
        <v>0</v>
      </c>
      <c r="BX8" s="84">
        <f>AI8</f>
        <v>16</v>
      </c>
      <c r="BY8" s="84">
        <f>AO8</f>
        <v>20</v>
      </c>
      <c r="BZ8" s="84">
        <f>AU8</f>
        <v>17</v>
      </c>
      <c r="CA8" s="84">
        <f>BA8</f>
        <v>0</v>
      </c>
      <c r="CB8" s="84">
        <f>BG8</f>
        <v>14</v>
      </c>
      <c r="CC8" s="84">
        <f>BM8</f>
        <v>16</v>
      </c>
      <c r="CD8" s="84">
        <f>BS8</f>
        <v>16</v>
      </c>
    </row>
    <row r="9" spans="1:82" ht="13.5">
      <c r="A9" s="66">
        <f>B9+COUNTIF($B$4:B9,B9)-1</f>
        <v>8</v>
      </c>
      <c r="B9" s="67">
        <f>RANK(C9,$C$4:$C$23)</f>
        <v>8</v>
      </c>
      <c r="C9" s="85">
        <f>LARGE(BU9:CD9,1)+LARGE(BU9:CD9,2)+LARGE(BU9:CD9,3)+LARGE(BU9:CD9,4)+LARGE(BU9:CD9,5)</f>
        <v>85</v>
      </c>
      <c r="D9" s="69" t="s">
        <v>21</v>
      </c>
      <c r="E9" s="70">
        <f>(M9+S9+Y9+AE9+AK9+AQ9+AW9+BC9+BI9+BO9)/(N9+T9+Z9+AF9+AL9+AR9+AX9+BD9+BJ9+BP9)</f>
        <v>1.2264150943396226</v>
      </c>
      <c r="F9" s="71">
        <f>COUNT(Q9,W9,AC9,AI9,AO9,AU9,BA9,BG9,BM9,BS9)</f>
        <v>7</v>
      </c>
      <c r="G9" s="71">
        <f>SUM(Q9,W9,AC9,AI9,AO9,AU9,BA9,BG9,BM9,BS9)</f>
        <v>109</v>
      </c>
      <c r="H9" s="71">
        <f>MIN(P9,V9,AB9,AH9,AN9,AT9,AZ9,BF9,BL9,BR9)</f>
        <v>2</v>
      </c>
      <c r="I9" s="72">
        <f>MAX(P9,V9,AB9,AH9,AN9,AT9,AZ9,BF9,BL9,BR9)</f>
        <v>11</v>
      </c>
      <c r="J9" s="72" t="s">
        <v>15</v>
      </c>
      <c r="K9" s="73">
        <f>(P9+V9+AB9+AH9+AN9+AT9+AZ9+BF9+BL9+BR9)/F9</f>
        <v>5.428571428571429</v>
      </c>
      <c r="M9" s="74"/>
      <c r="N9" s="74"/>
      <c r="O9" s="75"/>
      <c r="P9" s="76"/>
      <c r="Q9" s="77"/>
      <c r="S9" s="74">
        <v>7</v>
      </c>
      <c r="T9" s="74">
        <v>10</v>
      </c>
      <c r="U9" s="75">
        <f>S9/T9</f>
        <v>0.7</v>
      </c>
      <c r="V9" s="76">
        <v>11</v>
      </c>
      <c r="W9" s="77">
        <f>21-V9</f>
        <v>10</v>
      </c>
      <c r="X9" s="78"/>
      <c r="Y9" s="79">
        <v>11</v>
      </c>
      <c r="Z9" s="79">
        <v>11</v>
      </c>
      <c r="AA9" s="80">
        <f>Y9/Z9</f>
        <v>1</v>
      </c>
      <c r="AB9" s="76">
        <v>4</v>
      </c>
      <c r="AC9" s="77">
        <f>21-AB9</f>
        <v>17</v>
      </c>
      <c r="AD9" s="13"/>
      <c r="AE9" s="74">
        <v>9</v>
      </c>
      <c r="AF9" s="74">
        <v>6</v>
      </c>
      <c r="AG9" s="75">
        <f>AE9/AF9</f>
        <v>1.5</v>
      </c>
      <c r="AH9" s="76">
        <v>7</v>
      </c>
      <c r="AI9" s="77">
        <f>21-AH9</f>
        <v>14</v>
      </c>
      <c r="AJ9" s="30"/>
      <c r="AK9" s="83">
        <v>9</v>
      </c>
      <c r="AL9" s="83">
        <v>8</v>
      </c>
      <c r="AM9" s="75">
        <f>AK9/AL9</f>
        <v>1.125</v>
      </c>
      <c r="AN9" s="81">
        <v>5</v>
      </c>
      <c r="AO9" s="77">
        <f>21-AN9</f>
        <v>16</v>
      </c>
      <c r="AQ9" s="83"/>
      <c r="AR9" s="83"/>
      <c r="AS9" s="75"/>
      <c r="AT9" s="81"/>
      <c r="AU9" s="77"/>
      <c r="AV9" s="30"/>
      <c r="AW9" s="74">
        <v>10</v>
      </c>
      <c r="AX9" s="74">
        <v>6</v>
      </c>
      <c r="AY9" s="75">
        <f>AW9/AX9</f>
        <v>1.6666666666666667</v>
      </c>
      <c r="AZ9" s="76">
        <v>2</v>
      </c>
      <c r="BA9" s="77">
        <f>21-AZ9</f>
        <v>19</v>
      </c>
      <c r="BB9" s="30"/>
      <c r="BC9" s="74"/>
      <c r="BD9" s="74"/>
      <c r="BE9" s="75"/>
      <c r="BF9" s="76"/>
      <c r="BG9" s="77"/>
      <c r="BH9" s="30"/>
      <c r="BI9" s="74">
        <v>11</v>
      </c>
      <c r="BJ9" s="74">
        <v>5</v>
      </c>
      <c r="BK9" s="75">
        <f>BI9/BJ9</f>
        <v>2.2</v>
      </c>
      <c r="BL9" s="76">
        <v>2</v>
      </c>
      <c r="BM9" s="77">
        <f>21-BL9</f>
        <v>19</v>
      </c>
      <c r="BN9" s="30"/>
      <c r="BO9" s="74">
        <v>8</v>
      </c>
      <c r="BP9" s="74">
        <v>7</v>
      </c>
      <c r="BQ9" s="75">
        <f>BO9/BP9</f>
        <v>1.1428571428571428</v>
      </c>
      <c r="BR9" s="76">
        <v>7</v>
      </c>
      <c r="BS9" s="77">
        <f>21-BR9</f>
        <v>14</v>
      </c>
      <c r="BU9" s="84">
        <f>Q9</f>
        <v>0</v>
      </c>
      <c r="BV9" s="84">
        <f>W9</f>
        <v>10</v>
      </c>
      <c r="BW9" s="84">
        <f>AC9</f>
        <v>17</v>
      </c>
      <c r="BX9" s="84">
        <f>AI9</f>
        <v>14</v>
      </c>
      <c r="BY9" s="84">
        <f>AO9</f>
        <v>16</v>
      </c>
      <c r="BZ9" s="84">
        <f>AU9</f>
        <v>0</v>
      </c>
      <c r="CA9" s="84">
        <f>BA9</f>
        <v>19</v>
      </c>
      <c r="CB9" s="84">
        <f>BG9</f>
        <v>0</v>
      </c>
      <c r="CC9" s="84">
        <f>BM9</f>
        <v>19</v>
      </c>
      <c r="CD9" s="84">
        <f>BS9</f>
        <v>14</v>
      </c>
    </row>
    <row r="10" spans="1:82" ht="13.5">
      <c r="A10" s="66">
        <f>B10+COUNTIF($B$4:B10,B10)-1</f>
        <v>5</v>
      </c>
      <c r="B10" s="67">
        <f>RANK(C10,$C$4:$C$23)</f>
        <v>3</v>
      </c>
      <c r="C10" s="85">
        <v>95</v>
      </c>
      <c r="D10" s="69" t="s">
        <v>22</v>
      </c>
      <c r="E10" s="70">
        <f>(M10+S10+Y10+AE10+AK10+AQ10+AW10+BC10+BI10+BO10)/(N10+T10+Z10+AF10+AL10+AR10+AX10+BD10+BJ10+BP10)</f>
        <v>0.7160493827160493</v>
      </c>
      <c r="F10" s="71">
        <f>COUNT(Q10,W10,AC10,AI10,AO10,AU10,BA10,BG10,BM10,BS10)</f>
        <v>8</v>
      </c>
      <c r="G10" s="71">
        <f>SUM(Q10,W10,AC10,AI10,AO10,AU10,BA10,BG10,BM10,BS10)</f>
        <v>106</v>
      </c>
      <c r="H10" s="71">
        <f>MIN(P10,V10,AB10,AH10,AN10,AT10,AZ10,BF10,BL10,BR10)</f>
        <v>4</v>
      </c>
      <c r="I10" s="72">
        <f>MAX(P10,V10,AB10,AH10,AN10,AT10,AZ10,BF10,BL10,BR10)</f>
        <v>13</v>
      </c>
      <c r="J10" s="72" t="s">
        <v>15</v>
      </c>
      <c r="K10" s="73">
        <f>(P10+V10+AB10+AH10+AN10+AT10+AZ10+BF10+BL10+BR10)/F10</f>
        <v>7.75</v>
      </c>
      <c r="M10" s="74">
        <v>5</v>
      </c>
      <c r="N10" s="74">
        <v>7</v>
      </c>
      <c r="O10" s="75">
        <f>M10/N10</f>
        <v>0.7142857142857143</v>
      </c>
      <c r="P10" s="76">
        <v>8</v>
      </c>
      <c r="Q10" s="77">
        <f>21-P10</f>
        <v>13</v>
      </c>
      <c r="S10" s="74">
        <v>7</v>
      </c>
      <c r="T10" s="74">
        <v>8</v>
      </c>
      <c r="U10" s="75">
        <f>S10/T10</f>
        <v>0.875</v>
      </c>
      <c r="V10" s="76">
        <v>9</v>
      </c>
      <c r="W10" s="77">
        <f>21-V10</f>
        <v>12</v>
      </c>
      <c r="X10" s="78"/>
      <c r="Y10" s="79"/>
      <c r="Z10" s="79"/>
      <c r="AA10" s="80"/>
      <c r="AB10" s="76"/>
      <c r="AC10" s="77"/>
      <c r="AD10" s="13"/>
      <c r="AE10" s="74">
        <v>4</v>
      </c>
      <c r="AF10" s="74">
        <v>15</v>
      </c>
      <c r="AG10" s="75">
        <f>AE10/AF10</f>
        <v>0.26666666666666666</v>
      </c>
      <c r="AH10" s="76">
        <v>10</v>
      </c>
      <c r="AI10" s="77">
        <f>21-AH10</f>
        <v>11</v>
      </c>
      <c r="AJ10" s="30"/>
      <c r="AK10" s="83"/>
      <c r="AL10" s="83"/>
      <c r="AM10" s="75"/>
      <c r="AN10" s="81"/>
      <c r="AO10" s="77"/>
      <c r="AQ10" s="83">
        <v>9</v>
      </c>
      <c r="AR10" s="83">
        <v>16</v>
      </c>
      <c r="AS10" s="75">
        <f>AQ10/AR10</f>
        <v>0.5625</v>
      </c>
      <c r="AT10" s="81">
        <v>6</v>
      </c>
      <c r="AU10" s="77">
        <f>21-AT10</f>
        <v>15</v>
      </c>
      <c r="AV10" s="30"/>
      <c r="AW10" s="74">
        <v>10</v>
      </c>
      <c r="AX10" s="74">
        <v>8</v>
      </c>
      <c r="AY10" s="75">
        <f>AW10/AX10</f>
        <v>1.25</v>
      </c>
      <c r="AZ10" s="76">
        <v>4</v>
      </c>
      <c r="BA10" s="77">
        <f>21-AZ10</f>
        <v>17</v>
      </c>
      <c r="BB10" s="30"/>
      <c r="BC10" s="74">
        <v>13</v>
      </c>
      <c r="BD10" s="74">
        <v>10</v>
      </c>
      <c r="BE10" s="75">
        <f>BC10/BD10</f>
        <v>1.3</v>
      </c>
      <c r="BF10" s="76">
        <v>6</v>
      </c>
      <c r="BG10" s="77">
        <f>21-BF10</f>
        <v>15</v>
      </c>
      <c r="BH10" s="30"/>
      <c r="BI10" s="74">
        <v>8</v>
      </c>
      <c r="BJ10" s="74">
        <v>7</v>
      </c>
      <c r="BK10" s="75">
        <f>BI10/BJ10</f>
        <v>1.1428571428571428</v>
      </c>
      <c r="BL10" s="76">
        <v>6</v>
      </c>
      <c r="BM10" s="77">
        <f>21-BL10</f>
        <v>15</v>
      </c>
      <c r="BN10" s="30"/>
      <c r="BO10" s="74">
        <v>2</v>
      </c>
      <c r="BP10" s="74">
        <v>10</v>
      </c>
      <c r="BQ10" s="75">
        <f>BO10/BP10</f>
        <v>0.2</v>
      </c>
      <c r="BR10" s="76">
        <v>13</v>
      </c>
      <c r="BS10" s="77">
        <f>21-BR10</f>
        <v>8</v>
      </c>
      <c r="BU10" s="84">
        <f>Q10</f>
        <v>13</v>
      </c>
      <c r="BV10" s="84">
        <f>W10</f>
        <v>12</v>
      </c>
      <c r="BW10" s="84">
        <f>AC10</f>
        <v>0</v>
      </c>
      <c r="BX10" s="84">
        <f>AI10</f>
        <v>11</v>
      </c>
      <c r="BY10" s="84">
        <f>AO10</f>
        <v>0</v>
      </c>
      <c r="BZ10" s="84">
        <f>AU10</f>
        <v>15</v>
      </c>
      <c r="CA10" s="84">
        <f>BA10</f>
        <v>17</v>
      </c>
      <c r="CB10" s="84">
        <f>BG10</f>
        <v>15</v>
      </c>
      <c r="CC10" s="84">
        <f>BM10</f>
        <v>15</v>
      </c>
      <c r="CD10" s="84">
        <f>BS10</f>
        <v>8</v>
      </c>
    </row>
    <row r="11" spans="1:82" ht="13.5">
      <c r="A11" s="66">
        <f>B11+COUNTIF($B$4:B11,B11)-1</f>
        <v>10</v>
      </c>
      <c r="B11" s="67">
        <f>RANK(C11,$C$4:$C$23)</f>
        <v>10</v>
      </c>
      <c r="C11" s="85">
        <f>LARGE(BU11:CD11,1)+LARGE(BU11:CD11,2)+LARGE(BU11:CD11,3)+LARGE(BU11:CD11,4)+LARGE(BU11:CD11,5)</f>
        <v>71</v>
      </c>
      <c r="D11" s="69" t="s">
        <v>23</v>
      </c>
      <c r="E11" s="70">
        <f>(M11+S11+Y11+AE11+AK11+AQ11+AW11+BC11+BI11+BO11)/(N11+T11+Z11+AF11+AL11+AR11+AX11+BD11+BJ11+BP11)</f>
        <v>0.6666666666666666</v>
      </c>
      <c r="F11" s="71">
        <f>COUNT(Q11,W11,AC11,AI11,AO11,AU11,BA11,BG11,BM11,BS11)</f>
        <v>10</v>
      </c>
      <c r="G11" s="71">
        <f>SUM(Q11,W11,AC11,AI11,AO11,AU11,BA11,BG11,BM11,BS11)</f>
        <v>126</v>
      </c>
      <c r="H11" s="71">
        <f>MIN(P11,V11,AB11,AH11,AN11,AT11,AZ11,BF11,BL11,BR11)</f>
        <v>5</v>
      </c>
      <c r="I11" s="72">
        <f>MAX(P11,V11,AB11,AH11,AN11,AT11,AZ11,BF11,BL11,BR11)</f>
        <v>12</v>
      </c>
      <c r="J11" s="72" t="s">
        <v>15</v>
      </c>
      <c r="K11" s="73">
        <f>(P11+V11+AB11+AH11+AN11+AT11+AZ11+BF11+BL11+BR11)/F11</f>
        <v>8.4</v>
      </c>
      <c r="M11" s="74">
        <v>5</v>
      </c>
      <c r="N11" s="74">
        <v>10</v>
      </c>
      <c r="O11" s="75">
        <f>M11/N11</f>
        <v>0.5</v>
      </c>
      <c r="P11" s="76">
        <v>11</v>
      </c>
      <c r="Q11" s="77">
        <f>21-P11</f>
        <v>10</v>
      </c>
      <c r="S11" s="74">
        <v>7</v>
      </c>
      <c r="T11" s="74">
        <v>8</v>
      </c>
      <c r="U11" s="75">
        <f>S11/T11</f>
        <v>0.875</v>
      </c>
      <c r="V11" s="76">
        <v>9</v>
      </c>
      <c r="W11" s="77">
        <f>21-V11</f>
        <v>12</v>
      </c>
      <c r="X11" s="78"/>
      <c r="Y11" s="79">
        <v>7</v>
      </c>
      <c r="Z11" s="79">
        <v>10</v>
      </c>
      <c r="AA11" s="80">
        <f>Y11/Z11</f>
        <v>0.7</v>
      </c>
      <c r="AB11" s="76">
        <v>8</v>
      </c>
      <c r="AC11" s="77">
        <f>21-AB11</f>
        <v>13</v>
      </c>
      <c r="AD11" s="13"/>
      <c r="AE11" s="74">
        <v>5</v>
      </c>
      <c r="AF11" s="74">
        <v>13</v>
      </c>
      <c r="AG11" s="75">
        <f>AE11/AF11</f>
        <v>0.38461538461538464</v>
      </c>
      <c r="AH11" s="76">
        <v>9</v>
      </c>
      <c r="AI11" s="77">
        <f>21-AH11</f>
        <v>12</v>
      </c>
      <c r="AJ11" s="30"/>
      <c r="AK11" s="83">
        <v>10</v>
      </c>
      <c r="AL11" s="83">
        <v>10</v>
      </c>
      <c r="AM11" s="75">
        <f>AK11/AL11</f>
        <v>1</v>
      </c>
      <c r="AN11" s="81">
        <v>7</v>
      </c>
      <c r="AO11" s="77">
        <f>21-AN11</f>
        <v>14</v>
      </c>
      <c r="AQ11" s="83">
        <v>14</v>
      </c>
      <c r="AR11" s="83">
        <v>15</v>
      </c>
      <c r="AS11" s="75">
        <f>AQ11/AR11</f>
        <v>0.9333333333333333</v>
      </c>
      <c r="AT11" s="81">
        <v>5</v>
      </c>
      <c r="AU11" s="77">
        <f>21-AT11</f>
        <v>16</v>
      </c>
      <c r="AV11" s="30"/>
      <c r="AW11" s="74">
        <v>6</v>
      </c>
      <c r="AX11" s="74">
        <v>10</v>
      </c>
      <c r="AY11" s="75">
        <f>AW11/AX11</f>
        <v>0.6</v>
      </c>
      <c r="AZ11" s="76">
        <v>7</v>
      </c>
      <c r="BA11" s="77">
        <f>21-AZ11</f>
        <v>14</v>
      </c>
      <c r="BB11" s="30"/>
      <c r="BC11" s="74">
        <v>11</v>
      </c>
      <c r="BD11" s="74">
        <v>11</v>
      </c>
      <c r="BE11" s="75">
        <f>BC11/BD11</f>
        <v>1</v>
      </c>
      <c r="BF11" s="76">
        <v>7</v>
      </c>
      <c r="BG11" s="77">
        <f>21-BF11</f>
        <v>14</v>
      </c>
      <c r="BH11" s="30"/>
      <c r="BI11" s="74">
        <v>4</v>
      </c>
      <c r="BJ11" s="74">
        <v>11</v>
      </c>
      <c r="BK11" s="75">
        <f>BI11/BJ11</f>
        <v>0.36363636363636365</v>
      </c>
      <c r="BL11" s="76">
        <v>9</v>
      </c>
      <c r="BM11" s="77">
        <f>21-BL11</f>
        <v>12</v>
      </c>
      <c r="BN11" s="30"/>
      <c r="BO11" s="74">
        <v>3</v>
      </c>
      <c r="BP11" s="74">
        <v>10</v>
      </c>
      <c r="BQ11" s="75">
        <f>BO11/BP11</f>
        <v>0.3</v>
      </c>
      <c r="BR11" s="76">
        <v>12</v>
      </c>
      <c r="BS11" s="77">
        <f>21-BR11</f>
        <v>9</v>
      </c>
      <c r="BU11" s="84">
        <f>Q11</f>
        <v>10</v>
      </c>
      <c r="BV11" s="84">
        <f>W11</f>
        <v>12</v>
      </c>
      <c r="BW11" s="84">
        <f>AC11</f>
        <v>13</v>
      </c>
      <c r="BX11" s="84">
        <f>AI11</f>
        <v>12</v>
      </c>
      <c r="BY11" s="84">
        <f>AO11</f>
        <v>14</v>
      </c>
      <c r="BZ11" s="84">
        <f>AU11</f>
        <v>16</v>
      </c>
      <c r="CA11" s="84">
        <f>BA11</f>
        <v>14</v>
      </c>
      <c r="CB11" s="84">
        <f>BG11</f>
        <v>14</v>
      </c>
      <c r="CC11" s="84">
        <f>BM11</f>
        <v>12</v>
      </c>
      <c r="CD11" s="84">
        <f>BS11</f>
        <v>9</v>
      </c>
    </row>
    <row r="12" spans="1:82" ht="13.5">
      <c r="A12" s="66">
        <f>B12+COUNTIF($B$4:B12,B12)-1</f>
        <v>9</v>
      </c>
      <c r="B12" s="67">
        <f>RANK(C12,$C$4:$C$23)</f>
        <v>9</v>
      </c>
      <c r="C12" s="85">
        <f>LARGE(BU12:CD12,1)+LARGE(BU12:CD12,2)+LARGE(BU12:CD12,3)+LARGE(BU12:CD12,4)+LARGE(BU12:CD12,5)</f>
        <v>72</v>
      </c>
      <c r="D12" s="69" t="s">
        <v>24</v>
      </c>
      <c r="E12" s="70">
        <f>(M12+S12+Y12+AE12+AK12+AQ12+AW12+BC12+BI12+BO12)/(N12+T12+Z12+AF12+AL12+AR12+AX12+BD12+BJ12+BP12)</f>
        <v>0.6585365853658537</v>
      </c>
      <c r="F12" s="71">
        <f>COUNT(Q12,W12,AC12,AI12,AO12,AU12,BA12,BG12,BM12,BS12)</f>
        <v>8</v>
      </c>
      <c r="G12" s="71">
        <f>SUM(Q12,W12,AC12,AI12,AO12,AU12,BA12,BG12,BM12,BS12)</f>
        <v>103</v>
      </c>
      <c r="H12" s="71">
        <f>MIN(P12,V12,AB12,AH12,AN12,AT12,AZ12,BF12,BL12,BR12)</f>
        <v>4</v>
      </c>
      <c r="I12" s="72">
        <f>MAX(P12,V12,AB12,AH12,AN12,AT12,AZ12,BF12,BL12,BR12)</f>
        <v>12</v>
      </c>
      <c r="J12" s="72" t="s">
        <v>15</v>
      </c>
      <c r="K12" s="73">
        <f>(P12+V12+AB12+AH12+AN12+AT12+AZ12+BF12+BL12+BR12)/F12</f>
        <v>8.125</v>
      </c>
      <c r="M12" s="74">
        <v>3</v>
      </c>
      <c r="N12" s="74">
        <v>12</v>
      </c>
      <c r="O12" s="75">
        <f>M12/N12</f>
        <v>0.25</v>
      </c>
      <c r="P12" s="76">
        <v>12</v>
      </c>
      <c r="Q12" s="77">
        <f>21-P12</f>
        <v>9</v>
      </c>
      <c r="S12" s="74">
        <v>8</v>
      </c>
      <c r="T12" s="74">
        <v>7</v>
      </c>
      <c r="U12" s="75">
        <f>S12/T12</f>
        <v>1.1428571428571428</v>
      </c>
      <c r="V12" s="76">
        <v>6</v>
      </c>
      <c r="W12" s="77">
        <f>21-V12</f>
        <v>15</v>
      </c>
      <c r="X12" s="78"/>
      <c r="Y12" s="79">
        <v>8</v>
      </c>
      <c r="Z12" s="79">
        <v>10</v>
      </c>
      <c r="AA12" s="80">
        <f>Y12/Z12</f>
        <v>0.8</v>
      </c>
      <c r="AB12" s="76">
        <v>7</v>
      </c>
      <c r="AC12" s="77">
        <f>21-AB12</f>
        <v>14</v>
      </c>
      <c r="AD12" s="13"/>
      <c r="AE12" s="74">
        <v>7</v>
      </c>
      <c r="AF12" s="74">
        <v>11</v>
      </c>
      <c r="AG12" s="75">
        <f>AE12/AF12</f>
        <v>0.6363636363636364</v>
      </c>
      <c r="AH12" s="76">
        <v>8</v>
      </c>
      <c r="AI12" s="77">
        <f>21-AH12</f>
        <v>13</v>
      </c>
      <c r="AJ12" s="30"/>
      <c r="AK12" s="83">
        <v>6</v>
      </c>
      <c r="AL12" s="83">
        <v>12</v>
      </c>
      <c r="AM12" s="75">
        <f>AK12/AL12</f>
        <v>0.5</v>
      </c>
      <c r="AN12" s="81">
        <v>10</v>
      </c>
      <c r="AO12" s="77">
        <f>21-AN12</f>
        <v>11</v>
      </c>
      <c r="AQ12" s="83"/>
      <c r="AR12" s="83"/>
      <c r="AS12" s="75"/>
      <c r="AT12" s="81"/>
      <c r="AU12" s="77"/>
      <c r="AV12" s="30"/>
      <c r="AW12" s="74"/>
      <c r="AX12" s="74"/>
      <c r="AY12" s="75"/>
      <c r="AZ12" s="76"/>
      <c r="BA12" s="77"/>
      <c r="BB12" s="30"/>
      <c r="BC12" s="74">
        <v>13</v>
      </c>
      <c r="BD12" s="74">
        <v>8</v>
      </c>
      <c r="BE12" s="75">
        <f>BC12/BD12</f>
        <v>1.625</v>
      </c>
      <c r="BF12" s="76">
        <v>4</v>
      </c>
      <c r="BG12" s="77">
        <f>21-BF12</f>
        <v>17</v>
      </c>
      <c r="BH12" s="30"/>
      <c r="BI12" s="74">
        <v>5</v>
      </c>
      <c r="BJ12" s="74">
        <v>12</v>
      </c>
      <c r="BK12" s="75">
        <f>BI12/BJ12</f>
        <v>0.4166666666666667</v>
      </c>
      <c r="BL12" s="76">
        <v>8</v>
      </c>
      <c r="BM12" s="77">
        <f>21-BL12</f>
        <v>13</v>
      </c>
      <c r="BN12" s="30"/>
      <c r="BO12" s="74">
        <v>4</v>
      </c>
      <c r="BP12" s="74">
        <v>10</v>
      </c>
      <c r="BQ12" s="75">
        <f>BO12/BP12</f>
        <v>0.4</v>
      </c>
      <c r="BR12" s="76">
        <v>10</v>
      </c>
      <c r="BS12" s="77">
        <f>21-BR12</f>
        <v>11</v>
      </c>
      <c r="BU12" s="84">
        <f>Q12</f>
        <v>9</v>
      </c>
      <c r="BV12" s="84">
        <f>W12</f>
        <v>15</v>
      </c>
      <c r="BW12" s="84">
        <f>AC12</f>
        <v>14</v>
      </c>
      <c r="BX12" s="84">
        <f>AI12</f>
        <v>13</v>
      </c>
      <c r="BY12" s="84">
        <f>AO12</f>
        <v>11</v>
      </c>
      <c r="BZ12" s="84">
        <f>AU12</f>
        <v>0</v>
      </c>
      <c r="CA12" s="84">
        <f>BA12</f>
        <v>0</v>
      </c>
      <c r="CB12" s="84">
        <f>BG12</f>
        <v>17</v>
      </c>
      <c r="CC12" s="84">
        <f>BM12</f>
        <v>13</v>
      </c>
      <c r="CD12" s="84">
        <f>BS12</f>
        <v>11</v>
      </c>
    </row>
    <row r="13" spans="1:82" ht="13.5">
      <c r="A13" s="66">
        <f>B13+COUNTIF($B$4:B13,B13)-1</f>
        <v>11</v>
      </c>
      <c r="B13" s="67">
        <f>RANK(C13,$C$4:$C$23)</f>
        <v>11</v>
      </c>
      <c r="C13" s="85">
        <f>LARGE(BU13:CD13,1)+LARGE(BU13:CD13,2)+LARGE(BU13:CD13,3)+LARGE(BU13:CD13,4)+LARGE(BU13:CD13,5)</f>
        <v>65</v>
      </c>
      <c r="D13" s="69" t="s">
        <v>25</v>
      </c>
      <c r="E13" s="70">
        <f>(M13+S13+Y13+AE13+AK13+AQ13+AW13+BC13+BI13+BO13)/(N13+T13+Z13+AF13+AL13+AR13+AX13+BD13+BJ13+BP13)</f>
        <v>0.49382716049382713</v>
      </c>
      <c r="F13" s="71">
        <f>COUNT(Q13,W13,AC13,AI13,AO13,AU13,BA13,BG13,BM13,BS13)</f>
        <v>7</v>
      </c>
      <c r="G13" s="71">
        <f>SUM(Q13,W13,AC13,AI13,AO13,AU13,BA13,BG13,BM13,BS13)</f>
        <v>86</v>
      </c>
      <c r="H13" s="71">
        <f>MIN(P13,V13,AB13,AH13,AN13,AT13,AZ13,BF13,BL13,BR13)</f>
        <v>6</v>
      </c>
      <c r="I13" s="72">
        <f>MAX(P13,V13,AB13,AH13,AN13,AT13,AZ13,BF13,BL13,BR13)</f>
        <v>11</v>
      </c>
      <c r="J13" s="72" t="s">
        <v>15</v>
      </c>
      <c r="K13" s="73">
        <f>(P13+V13+AB13+AH13+AN13+AT13+AZ13+BF13+BL13+BR13)/F13</f>
        <v>8.714285714285714</v>
      </c>
      <c r="M13" s="74">
        <v>5</v>
      </c>
      <c r="N13" s="74">
        <v>7</v>
      </c>
      <c r="O13" s="75">
        <f>M13/N13</f>
        <v>0.7142857142857143</v>
      </c>
      <c r="P13" s="76">
        <v>6</v>
      </c>
      <c r="Q13" s="77">
        <f>21-P13</f>
        <v>15</v>
      </c>
      <c r="S13" s="74"/>
      <c r="T13" s="74"/>
      <c r="U13" s="75"/>
      <c r="V13" s="76"/>
      <c r="W13" s="77"/>
      <c r="X13" s="78"/>
      <c r="Y13" s="79">
        <v>8</v>
      </c>
      <c r="Z13" s="79">
        <v>12</v>
      </c>
      <c r="AA13" s="80">
        <f>Y13/Z13</f>
        <v>0.6666666666666666</v>
      </c>
      <c r="AB13" s="76">
        <v>9</v>
      </c>
      <c r="AC13" s="77">
        <f>21-AB13</f>
        <v>12</v>
      </c>
      <c r="AD13" s="13"/>
      <c r="AE13" s="74"/>
      <c r="AF13" s="74"/>
      <c r="AG13" s="75"/>
      <c r="AH13" s="76"/>
      <c r="AI13" s="77"/>
      <c r="AJ13" s="29"/>
      <c r="AK13" s="83"/>
      <c r="AL13" s="83"/>
      <c r="AM13" s="75"/>
      <c r="AN13" s="81"/>
      <c r="AO13" s="77"/>
      <c r="AQ13" s="83">
        <v>7</v>
      </c>
      <c r="AR13" s="83">
        <v>20</v>
      </c>
      <c r="AS13" s="75">
        <f>AQ13/AR13</f>
        <v>0.35</v>
      </c>
      <c r="AT13" s="81">
        <v>7</v>
      </c>
      <c r="AU13" s="77">
        <f>21-AT13</f>
        <v>14</v>
      </c>
      <c r="AV13" s="30"/>
      <c r="AW13" s="74">
        <v>5</v>
      </c>
      <c r="AX13" s="74">
        <v>10</v>
      </c>
      <c r="AY13" s="75">
        <f>AW13/AX13</f>
        <v>0.5</v>
      </c>
      <c r="AZ13" s="76">
        <v>8</v>
      </c>
      <c r="BA13" s="77">
        <f>21-AZ13</f>
        <v>13</v>
      </c>
      <c r="BB13" s="30"/>
      <c r="BC13" s="74">
        <v>9</v>
      </c>
      <c r="BD13" s="74">
        <v>11</v>
      </c>
      <c r="BE13" s="75">
        <f>BC13/BD13</f>
        <v>0.8181818181818182</v>
      </c>
      <c r="BF13" s="76">
        <v>10</v>
      </c>
      <c r="BG13" s="77">
        <f>21-BF13</f>
        <v>11</v>
      </c>
      <c r="BH13" s="30"/>
      <c r="BI13" s="74">
        <v>3</v>
      </c>
      <c r="BJ13" s="74">
        <v>12</v>
      </c>
      <c r="BK13" s="75">
        <f>BI13/BJ13</f>
        <v>0.25</v>
      </c>
      <c r="BL13" s="76">
        <v>10</v>
      </c>
      <c r="BM13" s="77">
        <f>21-BL13</f>
        <v>11</v>
      </c>
      <c r="BN13" s="30"/>
      <c r="BO13" s="74">
        <v>3</v>
      </c>
      <c r="BP13" s="74">
        <v>9</v>
      </c>
      <c r="BQ13" s="75">
        <f>BO13/BP13</f>
        <v>0.3333333333333333</v>
      </c>
      <c r="BR13" s="76">
        <v>11</v>
      </c>
      <c r="BS13" s="77">
        <f>21-BR13</f>
        <v>10</v>
      </c>
      <c r="BU13" s="84">
        <f>Q13</f>
        <v>15</v>
      </c>
      <c r="BV13" s="84">
        <f>W13</f>
        <v>0</v>
      </c>
      <c r="BW13" s="84">
        <f>AC13</f>
        <v>12</v>
      </c>
      <c r="BX13" s="84">
        <f>AI13</f>
        <v>0</v>
      </c>
      <c r="BY13" s="84">
        <f>AO13</f>
        <v>0</v>
      </c>
      <c r="BZ13" s="84">
        <f>AU13</f>
        <v>14</v>
      </c>
      <c r="CA13" s="84">
        <f>BA13</f>
        <v>13</v>
      </c>
      <c r="CB13" s="84">
        <f>BG13</f>
        <v>11</v>
      </c>
      <c r="CC13" s="84">
        <f>BM13</f>
        <v>11</v>
      </c>
      <c r="CD13" s="84">
        <f>BS13</f>
        <v>10</v>
      </c>
    </row>
    <row r="14" spans="1:82" ht="13.5">
      <c r="A14" s="66">
        <f>B14+COUNTIF($B$4:B14,B14)-1</f>
        <v>12</v>
      </c>
      <c r="B14" s="67">
        <f>RANK(C14,$C$4:$C$23)</f>
        <v>12</v>
      </c>
      <c r="C14" s="85">
        <f>LARGE(BU14:CD14,1)+LARGE(BU14:CD14,2)+LARGE(BU14:CD14,3)+LARGE(BU14:CD14,4)+LARGE(BU14:CD14,5)</f>
        <v>58</v>
      </c>
      <c r="D14" s="69" t="s">
        <v>26</v>
      </c>
      <c r="E14" s="70">
        <f>(M14+S14+Y14+AE14+AK14+AQ14+AW14+BC14+BI14+BO14)/(N14+T14+Z14+AF14+AL14+AR14+AX14+BD14+BJ14+BP14)</f>
        <v>0.7941176470588235</v>
      </c>
      <c r="F14" s="71">
        <f>COUNT(Q14,W14,AC14,AI14,AO14,AU14,BA14,BG14,BM14,BS14)</f>
        <v>4</v>
      </c>
      <c r="G14" s="71">
        <f>SUM(Q14,W14,AC14,AI14,AO14,AU14,BA14,BG14,BM14,BS14)</f>
        <v>58</v>
      </c>
      <c r="H14" s="71">
        <f>MIN(P14,V14,AB14,AH14,AN14,AT14,AZ14,BF14,BL14,BR14)</f>
        <v>5</v>
      </c>
      <c r="I14" s="72">
        <f>MAX(P14,V14,AB14,AH14,AN14,AT14,AZ14,BF14,BL14,BR14)</f>
        <v>8</v>
      </c>
      <c r="J14" s="72" t="s">
        <v>15</v>
      </c>
      <c r="K14" s="73">
        <f>(P14+V14+AB14+AH14+AN14+AT14+AZ14+BF14+BL14+BR14)/F14</f>
        <v>6.5</v>
      </c>
      <c r="M14" s="74">
        <v>5</v>
      </c>
      <c r="N14" s="74">
        <v>7</v>
      </c>
      <c r="O14" s="75">
        <f>M14/N14</f>
        <v>0.7142857142857143</v>
      </c>
      <c r="P14" s="76">
        <v>8</v>
      </c>
      <c r="Q14" s="77">
        <f>21-P14</f>
        <v>13</v>
      </c>
      <c r="S14" s="74"/>
      <c r="T14" s="74"/>
      <c r="U14" s="75"/>
      <c r="V14" s="76"/>
      <c r="W14" s="77"/>
      <c r="X14" s="78"/>
      <c r="Y14" s="79"/>
      <c r="Z14" s="79"/>
      <c r="AA14" s="80"/>
      <c r="AB14" s="76"/>
      <c r="AC14" s="77"/>
      <c r="AD14" s="13"/>
      <c r="AE14" s="74"/>
      <c r="AF14" s="74"/>
      <c r="AG14" s="75"/>
      <c r="AH14" s="76"/>
      <c r="AI14" s="77"/>
      <c r="AJ14" s="30"/>
      <c r="AK14" s="83">
        <v>7</v>
      </c>
      <c r="AL14" s="83">
        <v>9</v>
      </c>
      <c r="AM14" s="75">
        <f>AK14/AL14</f>
        <v>0.7777777777777778</v>
      </c>
      <c r="AN14" s="81">
        <v>6</v>
      </c>
      <c r="AO14" s="77">
        <f>21-AN14</f>
        <v>15</v>
      </c>
      <c r="AQ14" s="83"/>
      <c r="AR14" s="83"/>
      <c r="AS14" s="75"/>
      <c r="AT14" s="81"/>
      <c r="AU14" s="77"/>
      <c r="AV14" s="30"/>
      <c r="AW14" s="74">
        <v>8</v>
      </c>
      <c r="AX14" s="74">
        <v>7</v>
      </c>
      <c r="AY14" s="75">
        <f>AW14/AX14</f>
        <v>1.1428571428571428</v>
      </c>
      <c r="AZ14" s="76">
        <v>5</v>
      </c>
      <c r="BA14" s="77">
        <f>21-AZ14</f>
        <v>16</v>
      </c>
      <c r="BB14" s="30"/>
      <c r="BC14" s="74"/>
      <c r="BD14" s="74"/>
      <c r="BE14" s="75"/>
      <c r="BF14" s="76"/>
      <c r="BG14" s="77"/>
      <c r="BH14" s="30"/>
      <c r="BI14" s="74">
        <v>7</v>
      </c>
      <c r="BJ14" s="74">
        <v>11</v>
      </c>
      <c r="BK14" s="75">
        <f>BI14/BJ14</f>
        <v>0.6363636363636364</v>
      </c>
      <c r="BL14" s="76">
        <v>7</v>
      </c>
      <c r="BM14" s="77">
        <f>21-BL14</f>
        <v>14</v>
      </c>
      <c r="BN14" s="30"/>
      <c r="BO14" s="74"/>
      <c r="BP14" s="74"/>
      <c r="BQ14" s="75"/>
      <c r="BR14" s="76"/>
      <c r="BS14" s="77"/>
      <c r="BU14" s="84">
        <f>Q14</f>
        <v>13</v>
      </c>
      <c r="BV14" s="84">
        <f>W14</f>
        <v>0</v>
      </c>
      <c r="BW14" s="84">
        <f>AC14</f>
        <v>0</v>
      </c>
      <c r="BX14" s="84">
        <f>AI14</f>
        <v>0</v>
      </c>
      <c r="BY14" s="84">
        <f>AO14</f>
        <v>15</v>
      </c>
      <c r="BZ14" s="84">
        <f>AU14</f>
        <v>0</v>
      </c>
      <c r="CA14" s="84">
        <f>BA14</f>
        <v>16</v>
      </c>
      <c r="CB14" s="84">
        <f>BG14</f>
        <v>0</v>
      </c>
      <c r="CC14" s="84">
        <f>BM14</f>
        <v>14</v>
      </c>
      <c r="CD14" s="84">
        <f>BS14</f>
        <v>0</v>
      </c>
    </row>
    <row r="15" spans="1:82" ht="13.5">
      <c r="A15" s="66">
        <f>B15+COUNTIF($B$4:B15,B15)-1</f>
        <v>13</v>
      </c>
      <c r="B15" s="67">
        <f>RANK(C15,$C$4:$C$23)</f>
        <v>13</v>
      </c>
      <c r="C15" s="85">
        <f>LARGE(BU15:CD15,1)+LARGE(BU15:CD15,2)+LARGE(BU15:CD15,3)+LARGE(BU15:CD15,4)+LARGE(BU15:CD15,5)</f>
        <v>57</v>
      </c>
      <c r="D15" s="69" t="s">
        <v>27</v>
      </c>
      <c r="E15" s="70">
        <f>(M15+S15+Y15+AE15+AK15+AQ15+AW15+BC15+BI15+BO15)/(N15+T15+Z15+AF15+AL15+AR15+AX15+BD15+BJ15+BP15)</f>
        <v>0.37362637362637363</v>
      </c>
      <c r="F15" s="71">
        <f>COUNT(Q15,W15,AC15,AI15,AO15,AU15,BA15,BG15,BM15,BS15)</f>
        <v>8</v>
      </c>
      <c r="G15" s="71">
        <f>SUM(Q15,W15,AC15,AI15,AO15,AU15,BA15,BG15,BM15,BS15)</f>
        <v>85</v>
      </c>
      <c r="H15" s="71">
        <f>MIN(P15,V15,AB15,AH15,AN15,AT15,AZ15,BF15,BL15,BR15)</f>
        <v>9</v>
      </c>
      <c r="I15" s="72">
        <f>MAX(P15,V15,AB15,AH15,AN15,AT15,AZ15,BF15,BL15,BR15)</f>
        <v>13</v>
      </c>
      <c r="J15" s="72" t="s">
        <v>15</v>
      </c>
      <c r="K15" s="73">
        <f>(P15+V15+AB15+AH15+AN15+AT15+AZ15+BF15+BL15+BR15)/F15</f>
        <v>10.375</v>
      </c>
      <c r="M15" s="74">
        <v>6</v>
      </c>
      <c r="N15" s="74">
        <v>9</v>
      </c>
      <c r="O15" s="75">
        <f>M15/N15</f>
        <v>0.6666666666666666</v>
      </c>
      <c r="P15" s="76">
        <v>10</v>
      </c>
      <c r="Q15" s="77">
        <f>21-P15</f>
        <v>11</v>
      </c>
      <c r="S15" s="74">
        <v>3</v>
      </c>
      <c r="T15" s="74">
        <v>10</v>
      </c>
      <c r="U15" s="75">
        <f>S15/T15</f>
        <v>0.3</v>
      </c>
      <c r="V15" s="76">
        <v>13</v>
      </c>
      <c r="W15" s="77">
        <f>21-V15</f>
        <v>8</v>
      </c>
      <c r="X15" s="78"/>
      <c r="Y15" s="79">
        <v>4</v>
      </c>
      <c r="Z15" s="79">
        <v>12</v>
      </c>
      <c r="AA15" s="80">
        <f>Y15/Z15</f>
        <v>0.3333333333333333</v>
      </c>
      <c r="AB15" s="76">
        <v>10</v>
      </c>
      <c r="AC15" s="77">
        <f>21-AB15</f>
        <v>11</v>
      </c>
      <c r="AD15" s="13"/>
      <c r="AE15" s="74">
        <v>1</v>
      </c>
      <c r="AF15" s="74">
        <v>12</v>
      </c>
      <c r="AG15" s="75">
        <f>AE15/AF15</f>
        <v>0.08333333333333333</v>
      </c>
      <c r="AH15" s="76">
        <v>11</v>
      </c>
      <c r="AI15" s="77">
        <f>21-AH15</f>
        <v>10</v>
      </c>
      <c r="AJ15" s="30"/>
      <c r="AK15" s="83">
        <v>7</v>
      </c>
      <c r="AL15" s="83">
        <v>12</v>
      </c>
      <c r="AM15" s="75">
        <f>AK15/AL15</f>
        <v>0.5833333333333334</v>
      </c>
      <c r="AN15" s="81">
        <v>9</v>
      </c>
      <c r="AO15" s="77">
        <f>21-AN15</f>
        <v>12</v>
      </c>
      <c r="AQ15" s="83"/>
      <c r="AR15" s="83"/>
      <c r="AS15" s="75"/>
      <c r="AT15" s="81"/>
      <c r="AU15" s="77"/>
      <c r="AV15" s="30"/>
      <c r="AW15" s="74">
        <v>2</v>
      </c>
      <c r="AX15" s="74">
        <v>12</v>
      </c>
      <c r="AY15" s="75">
        <f>AW15/AX15</f>
        <v>0.16666666666666666</v>
      </c>
      <c r="AZ15" s="76">
        <v>10</v>
      </c>
      <c r="BA15" s="77">
        <f>21-AZ15</f>
        <v>11</v>
      </c>
      <c r="BB15" s="30"/>
      <c r="BC15" s="74">
        <v>7</v>
      </c>
      <c r="BD15" s="74">
        <v>15</v>
      </c>
      <c r="BE15" s="75">
        <f>BC15/BD15</f>
        <v>0.4666666666666667</v>
      </c>
      <c r="BF15" s="76">
        <v>11</v>
      </c>
      <c r="BG15" s="77">
        <f>21-BF15</f>
        <v>10</v>
      </c>
      <c r="BH15" s="30"/>
      <c r="BI15" s="74"/>
      <c r="BJ15" s="74"/>
      <c r="BK15" s="75"/>
      <c r="BL15" s="76"/>
      <c r="BM15" s="77"/>
      <c r="BN15" s="30"/>
      <c r="BO15" s="74">
        <v>4</v>
      </c>
      <c r="BP15" s="74">
        <v>9</v>
      </c>
      <c r="BQ15" s="75">
        <f>BO15/BP15</f>
        <v>0.4444444444444444</v>
      </c>
      <c r="BR15" s="76">
        <v>9</v>
      </c>
      <c r="BS15" s="77">
        <f>21-BR15</f>
        <v>12</v>
      </c>
      <c r="BU15" s="84">
        <f>Q15</f>
        <v>11</v>
      </c>
      <c r="BV15" s="84">
        <f>W15</f>
        <v>8</v>
      </c>
      <c r="BW15" s="84">
        <f>AC15</f>
        <v>11</v>
      </c>
      <c r="BX15" s="84">
        <f>AI15</f>
        <v>10</v>
      </c>
      <c r="BY15" s="84">
        <f>AO15</f>
        <v>12</v>
      </c>
      <c r="BZ15" s="84">
        <f>AU15</f>
        <v>0</v>
      </c>
      <c r="CA15" s="84">
        <f>BA15</f>
        <v>11</v>
      </c>
      <c r="CB15" s="84">
        <f>BG15</f>
        <v>10</v>
      </c>
      <c r="CC15" s="84">
        <f>BM15</f>
        <v>0</v>
      </c>
      <c r="CD15" s="84">
        <f>BS15</f>
        <v>12</v>
      </c>
    </row>
    <row r="16" spans="1:82" ht="13.5">
      <c r="A16" s="66">
        <f>B16+COUNTIF($B$4:B16,B16)-1</f>
        <v>14</v>
      </c>
      <c r="B16" s="67">
        <f>RANK(C16,$C$4:$C$23)</f>
        <v>14</v>
      </c>
      <c r="C16" s="85">
        <f>LARGE(BU16:CD16,1)+LARGE(BU16:CD16,2)+LARGE(BU16:CD16,3)+LARGE(BU16:CD16,4)+LARGE(BU16:CD16,5)</f>
        <v>49</v>
      </c>
      <c r="D16" s="69" t="s">
        <v>28</v>
      </c>
      <c r="E16" s="70">
        <f>(M16+S16+Y16+AE16+AK16+AQ16+AW16+BC16+BI16+BO16)/(N16+T16+Z16+AF16+AL16+AR16+AX16+BD16+BJ16+BP16)</f>
        <v>0.2459016393442623</v>
      </c>
      <c r="F16" s="71">
        <f>COUNT(Q16,W16,AC16,AI16,AO16,AU16,BA16,BG16,BM16,BS16)</f>
        <v>5</v>
      </c>
      <c r="G16" s="71">
        <f>SUM(Q16,W16,AC16,AI16,AO16,AU16,BA16,BG16,BM16,BS16)</f>
        <v>49</v>
      </c>
      <c r="H16" s="71">
        <f>MIN(P16,V16,AB16,AH16,AN16,AT16,AZ16,BF16,BL16,BR16)</f>
        <v>6</v>
      </c>
      <c r="I16" s="72">
        <f>MAX(P16,V16,AB16,AH16,AN16,AT16,AZ16,BF16,BL16,BR16)</f>
        <v>14</v>
      </c>
      <c r="J16" s="72" t="s">
        <v>15</v>
      </c>
      <c r="K16" s="73">
        <f>(P16+V16+AB16+AH16+AN16+AT16+AZ16+BF16+BL16+BR16)/F16</f>
        <v>11.2</v>
      </c>
      <c r="M16" s="74">
        <v>1</v>
      </c>
      <c r="N16" s="74">
        <v>10</v>
      </c>
      <c r="O16" s="75">
        <f>M16/N16</f>
        <v>0.1</v>
      </c>
      <c r="P16" s="76">
        <v>13</v>
      </c>
      <c r="Q16" s="77">
        <f>21-P16</f>
        <v>8</v>
      </c>
      <c r="S16" s="74">
        <v>2</v>
      </c>
      <c r="T16" s="74">
        <v>12</v>
      </c>
      <c r="U16" s="75">
        <f>S16/T16</f>
        <v>0.16666666666666666</v>
      </c>
      <c r="V16" s="76">
        <v>14</v>
      </c>
      <c r="W16" s="77">
        <f>21-V16</f>
        <v>7</v>
      </c>
      <c r="X16" s="78"/>
      <c r="Y16" s="79">
        <v>1</v>
      </c>
      <c r="Z16" s="79">
        <v>15</v>
      </c>
      <c r="AA16" s="80">
        <f>Y16/Z16</f>
        <v>0.06666666666666667</v>
      </c>
      <c r="AB16" s="76">
        <v>12</v>
      </c>
      <c r="AC16" s="77">
        <f>21-AB16</f>
        <v>9</v>
      </c>
      <c r="AD16" s="13"/>
      <c r="AE16" s="74">
        <v>7</v>
      </c>
      <c r="AF16" s="74">
        <v>9</v>
      </c>
      <c r="AG16" s="75">
        <f>AE16/AF16</f>
        <v>0.7777777777777778</v>
      </c>
      <c r="AH16" s="76">
        <v>6</v>
      </c>
      <c r="AI16" s="77">
        <f>21-AH16</f>
        <v>15</v>
      </c>
      <c r="AJ16" s="29"/>
      <c r="AK16" s="83">
        <v>4</v>
      </c>
      <c r="AL16" s="83">
        <v>15</v>
      </c>
      <c r="AM16" s="75">
        <f>AK16/AL16</f>
        <v>0.26666666666666666</v>
      </c>
      <c r="AN16" s="81">
        <v>11</v>
      </c>
      <c r="AO16" s="77">
        <f>21-AN16</f>
        <v>10</v>
      </c>
      <c r="AQ16" s="83"/>
      <c r="AR16" s="83"/>
      <c r="AS16" s="75"/>
      <c r="AT16" s="81"/>
      <c r="AU16" s="77"/>
      <c r="AV16" s="30"/>
      <c r="AW16" s="74"/>
      <c r="AX16" s="74"/>
      <c r="AY16" s="75"/>
      <c r="AZ16" s="76"/>
      <c r="BA16" s="77"/>
      <c r="BB16" s="30"/>
      <c r="BC16" s="74"/>
      <c r="BD16" s="74"/>
      <c r="BE16" s="75"/>
      <c r="BF16" s="76"/>
      <c r="BG16" s="77"/>
      <c r="BH16" s="30"/>
      <c r="BI16" s="74"/>
      <c r="BJ16" s="74"/>
      <c r="BK16" s="75"/>
      <c r="BL16" s="76"/>
      <c r="BM16" s="77"/>
      <c r="BN16" s="30"/>
      <c r="BO16" s="74"/>
      <c r="BP16" s="74"/>
      <c r="BQ16" s="75"/>
      <c r="BR16" s="76"/>
      <c r="BS16" s="77"/>
      <c r="BU16" s="84">
        <f>Q16</f>
        <v>8</v>
      </c>
      <c r="BV16" s="84">
        <f>W16</f>
        <v>7</v>
      </c>
      <c r="BW16" s="84">
        <f>AC16</f>
        <v>9</v>
      </c>
      <c r="BX16" s="84">
        <f>AI16</f>
        <v>15</v>
      </c>
      <c r="BY16" s="84">
        <f>AO16</f>
        <v>10</v>
      </c>
      <c r="BZ16" s="84">
        <f>AU16</f>
        <v>0</v>
      </c>
      <c r="CA16" s="84">
        <f>BA16</f>
        <v>0</v>
      </c>
      <c r="CB16" s="84">
        <f>BG16</f>
        <v>0</v>
      </c>
      <c r="CC16" s="84">
        <f>BM16</f>
        <v>0</v>
      </c>
      <c r="CD16" s="84">
        <f>BS16</f>
        <v>0</v>
      </c>
    </row>
    <row r="17" spans="1:82" ht="13.5">
      <c r="A17" s="66">
        <f>B17+COUNTIF($B$4:B17,B17)-1</f>
        <v>18</v>
      </c>
      <c r="B17" s="67">
        <f>RANK(C17,$C$4:$C$23)</f>
        <v>18</v>
      </c>
      <c r="C17" s="85">
        <f>LARGE(BU17:CD17,1)+LARGE(BU17:CD17,2)+LARGE(BU17:CD17,3)+LARGE(BU17:CD17,4)+LARGE(BU17:CD17,5)</f>
        <v>28</v>
      </c>
      <c r="D17" s="69" t="s">
        <v>29</v>
      </c>
      <c r="E17" s="70">
        <f>(M17+S17+Y17+AE17+AK17+AQ17+AW17+BC17+BI17+BO17)/(N17+T17+Z17+AF17+AL17+AR17+AX17+BD17+BJ17+BP17)</f>
        <v>1.5833333333333333</v>
      </c>
      <c r="F17" s="71">
        <f>COUNT(Q17,W17,AC17,AI17,AO17,AU17,BA17,BG17,BM17,BS17)</f>
        <v>2</v>
      </c>
      <c r="G17" s="71">
        <f>SUM(Q17,W17,AC17,AI17,AO17,AU17,BA17,BG17,BM17,BS17)</f>
        <v>28</v>
      </c>
      <c r="H17" s="71">
        <f>MIN(P17,V17,AB17,AH17,AN17,AT17,AZ17,BF17,BL17,BR17)</f>
        <v>6</v>
      </c>
      <c r="I17" s="72">
        <f>MAX(P17,V17,AB17,AH17,AN17,AT17,AZ17,BF17,BL17,BR17)</f>
        <v>8</v>
      </c>
      <c r="J17" s="72" t="s">
        <v>15</v>
      </c>
      <c r="K17" s="73">
        <f>(P17+V17+AB17+AH17+AN17+AT17+AZ17+BF17+BL17+BR17)/F17</f>
        <v>7</v>
      </c>
      <c r="M17" s="74"/>
      <c r="N17" s="74"/>
      <c r="O17" s="75"/>
      <c r="P17" s="76"/>
      <c r="Q17" s="77"/>
      <c r="S17" s="74">
        <v>8</v>
      </c>
      <c r="T17" s="74">
        <v>9</v>
      </c>
      <c r="U17" s="75">
        <f>S17/T17</f>
        <v>0.8888888888888888</v>
      </c>
      <c r="V17" s="76">
        <v>8</v>
      </c>
      <c r="W17" s="77">
        <f>21-V17</f>
        <v>13</v>
      </c>
      <c r="X17" s="78"/>
      <c r="Y17" s="79"/>
      <c r="Z17" s="79"/>
      <c r="AA17" s="80"/>
      <c r="AB17" s="76"/>
      <c r="AC17" s="77"/>
      <c r="AD17" s="13"/>
      <c r="AE17" s="74"/>
      <c r="AF17" s="74"/>
      <c r="AG17" s="75"/>
      <c r="AH17" s="76"/>
      <c r="AI17" s="77"/>
      <c r="AJ17" s="29"/>
      <c r="AK17" s="83"/>
      <c r="AL17" s="83"/>
      <c r="AM17" s="75"/>
      <c r="AN17" s="81"/>
      <c r="AO17" s="77"/>
      <c r="AQ17" s="83"/>
      <c r="AR17" s="83"/>
      <c r="AS17" s="75"/>
      <c r="AT17" s="81"/>
      <c r="AU17" s="77"/>
      <c r="AV17" s="30"/>
      <c r="AW17" s="74">
        <v>11</v>
      </c>
      <c r="AX17" s="74">
        <v>3</v>
      </c>
      <c r="AY17" s="75">
        <f>AW17/AX17</f>
        <v>3.6666666666666665</v>
      </c>
      <c r="AZ17" s="76">
        <v>6</v>
      </c>
      <c r="BA17" s="77">
        <f>21-AZ17</f>
        <v>15</v>
      </c>
      <c r="BB17" s="30"/>
      <c r="BC17" s="74"/>
      <c r="BD17" s="74"/>
      <c r="BE17" s="75"/>
      <c r="BF17" s="76"/>
      <c r="BG17" s="77"/>
      <c r="BH17" s="30"/>
      <c r="BI17" s="74"/>
      <c r="BJ17" s="74"/>
      <c r="BK17" s="75"/>
      <c r="BL17" s="76"/>
      <c r="BM17" s="77"/>
      <c r="BN17" s="30"/>
      <c r="BO17" s="74"/>
      <c r="BP17" s="74"/>
      <c r="BQ17" s="75"/>
      <c r="BR17" s="76"/>
      <c r="BS17" s="77"/>
      <c r="BU17" s="84">
        <f>Q17</f>
        <v>0</v>
      </c>
      <c r="BV17" s="84">
        <f>W17</f>
        <v>13</v>
      </c>
      <c r="BW17" s="84">
        <f>AC17</f>
        <v>0</v>
      </c>
      <c r="BX17" s="84">
        <f>AI17</f>
        <v>0</v>
      </c>
      <c r="BY17" s="84">
        <f>AO17</f>
        <v>0</v>
      </c>
      <c r="BZ17" s="84">
        <f>AU17</f>
        <v>0</v>
      </c>
      <c r="CA17" s="84">
        <f>BA17</f>
        <v>15</v>
      </c>
      <c r="CB17" s="84">
        <f>BG17</f>
        <v>0</v>
      </c>
      <c r="CC17" s="84">
        <f>BM17</f>
        <v>0</v>
      </c>
      <c r="CD17" s="84">
        <f>BS17</f>
        <v>0</v>
      </c>
    </row>
    <row r="18" spans="1:82" ht="13.5">
      <c r="A18" s="66">
        <f>B18+COUNTIF($B$4:B18,B18)-1</f>
        <v>6</v>
      </c>
      <c r="B18" s="67">
        <f>RANK(C18,$C$4:$C$23)</f>
        <v>3</v>
      </c>
      <c r="C18" s="85">
        <v>95</v>
      </c>
      <c r="D18" s="69" t="s">
        <v>30</v>
      </c>
      <c r="E18" s="70">
        <f>(M18+S18+Y18+AE18+AK18+AQ18+AW18+BC18+BI18+BO18)/(N18+T18+Z18+AF18+AL18+AR18+AX18+BD18+BJ18+BP18)</f>
        <v>1</v>
      </c>
      <c r="F18" s="71">
        <f>COUNT(Q18,W18,AC18,AI18,AO18,AU18,BA18,BG18,BM18,BS18)</f>
        <v>3</v>
      </c>
      <c r="G18" s="71">
        <f>SUM(Q18,W18,AC18,AI18,AO18,AU18,BA18,BG18,BM18,BS18)</f>
        <v>43</v>
      </c>
      <c r="H18" s="71">
        <f>MIN(P18,V18,AB18,AH18,AN18,AT18,AZ18,BF18,BL18,BR18)</f>
        <v>3</v>
      </c>
      <c r="I18" s="72">
        <f>MAX(P18,V18,AB18,AH18,AN18,AT18,AZ18,BF18,BL18,BR18)</f>
        <v>12</v>
      </c>
      <c r="J18" s="72" t="s">
        <v>15</v>
      </c>
      <c r="K18" s="73">
        <f>(P18+V18+AB18+AH18+AN18+AT18+AZ18+BF18+BL18+BR18)/F18</f>
        <v>6.666666666666667</v>
      </c>
      <c r="M18" s="74"/>
      <c r="N18" s="74"/>
      <c r="O18" s="75"/>
      <c r="P18" s="76"/>
      <c r="Q18" s="77"/>
      <c r="S18" s="74">
        <v>6</v>
      </c>
      <c r="T18" s="74">
        <v>11</v>
      </c>
      <c r="U18" s="75">
        <f>S18/T18</f>
        <v>0.5454545454545454</v>
      </c>
      <c r="V18" s="76">
        <v>12</v>
      </c>
      <c r="W18" s="77">
        <f>21-V18</f>
        <v>9</v>
      </c>
      <c r="X18" s="78"/>
      <c r="Y18" s="79"/>
      <c r="Z18" s="79"/>
      <c r="AA18" s="80"/>
      <c r="AB18" s="76"/>
      <c r="AC18" s="77"/>
      <c r="AD18" s="13"/>
      <c r="AE18" s="74"/>
      <c r="AF18" s="74"/>
      <c r="AG18" s="75"/>
      <c r="AH18" s="76"/>
      <c r="AI18" s="77"/>
      <c r="AJ18" s="30"/>
      <c r="AK18" s="83"/>
      <c r="AL18" s="83"/>
      <c r="AM18" s="75"/>
      <c r="AN18" s="81"/>
      <c r="AO18" s="77"/>
      <c r="AQ18" s="83"/>
      <c r="AR18" s="83"/>
      <c r="AS18" s="75"/>
      <c r="AT18" s="81"/>
      <c r="AU18" s="77"/>
      <c r="AV18" s="30"/>
      <c r="AW18" s="74">
        <v>9</v>
      </c>
      <c r="AX18" s="74">
        <v>6</v>
      </c>
      <c r="AY18" s="75">
        <f>AW18/AX18</f>
        <v>1.5</v>
      </c>
      <c r="AZ18" s="76">
        <v>3</v>
      </c>
      <c r="BA18" s="77">
        <f>21-AZ18</f>
        <v>18</v>
      </c>
      <c r="BB18" s="30"/>
      <c r="BC18" s="74">
        <v>12</v>
      </c>
      <c r="BD18" s="74">
        <v>10</v>
      </c>
      <c r="BE18" s="75">
        <f>BC18/BD18</f>
        <v>1.2</v>
      </c>
      <c r="BF18" s="76">
        <v>5</v>
      </c>
      <c r="BG18" s="77">
        <f>21-BF18</f>
        <v>16</v>
      </c>
      <c r="BH18" s="30"/>
      <c r="BI18" s="74"/>
      <c r="BJ18" s="74"/>
      <c r="BK18" s="75"/>
      <c r="BL18" s="76"/>
      <c r="BM18" s="77"/>
      <c r="BN18" s="30"/>
      <c r="BO18" s="74"/>
      <c r="BP18" s="74"/>
      <c r="BQ18" s="75"/>
      <c r="BR18" s="76"/>
      <c r="BS18" s="77"/>
      <c r="BU18" s="84">
        <f>Q18</f>
        <v>0</v>
      </c>
      <c r="BV18" s="84">
        <f>W18</f>
        <v>9</v>
      </c>
      <c r="BW18" s="84">
        <f>AC18</f>
        <v>0</v>
      </c>
      <c r="BX18" s="84">
        <f>AI18</f>
        <v>0</v>
      </c>
      <c r="BY18" s="84">
        <f>AO18</f>
        <v>0</v>
      </c>
      <c r="BZ18" s="84">
        <f>AU18</f>
        <v>0</v>
      </c>
      <c r="CA18" s="84">
        <f>BA18</f>
        <v>18</v>
      </c>
      <c r="CB18" s="84">
        <f>BG18</f>
        <v>16</v>
      </c>
      <c r="CC18" s="84">
        <f>BM18</f>
        <v>0</v>
      </c>
      <c r="CD18" s="84">
        <f>BS18</f>
        <v>0</v>
      </c>
    </row>
    <row r="19" spans="1:82" ht="13.5">
      <c r="A19" s="66">
        <f>B19+COUNTIF($B$4:B19,B19)-1</f>
        <v>17</v>
      </c>
      <c r="B19" s="67">
        <f>RANK(C19,$C$4:$C$23)</f>
        <v>17</v>
      </c>
      <c r="C19" s="85">
        <f>LARGE(BU19:CD19,1)+LARGE(BU19:CD19,2)+LARGE(BU19:CD19,3)+LARGE(BU19:CD19,4)+LARGE(BU19:CD19,5)</f>
        <v>29</v>
      </c>
      <c r="D19" s="69" t="s">
        <v>31</v>
      </c>
      <c r="E19" s="70">
        <f>(M19+S19+Y19+AE19+AK19+AQ19+AW19+BC19+BI19+BO19)/(N19+T19+Z19+AF19+AL19+AR19+AX19+BD19+BJ19+BP19)</f>
        <v>0.17142857142857143</v>
      </c>
      <c r="F19" s="71">
        <f>COUNT(Q19,W19,AC19,AI19,AO19,AU19,BA19,BG19,BM19,BS19)</f>
        <v>3</v>
      </c>
      <c r="G19" s="71">
        <f>SUM(Q19,W19,AC19,AI19,AO19,AU19,BA19,BG19,BM19,BS19)</f>
        <v>29</v>
      </c>
      <c r="H19" s="71">
        <f>MIN(P19,V19,AB19,AH19,AN19,AT19,AZ19,BF19,BL19,BR19)</f>
        <v>8</v>
      </c>
      <c r="I19" s="72">
        <f>MAX(P19,V19,AB19,AH19,AN19,AT19,AZ19,BF19,BL19,BR19)</f>
        <v>14</v>
      </c>
      <c r="J19" s="72" t="s">
        <v>32</v>
      </c>
      <c r="K19" s="73">
        <f>(P19+V19+AB19+AH19+AN19+AT19+AZ19+BF19+BL19+BR19)/F19</f>
        <v>11.333333333333334</v>
      </c>
      <c r="M19" s="74"/>
      <c r="N19" s="74"/>
      <c r="O19" s="75"/>
      <c r="P19" s="76"/>
      <c r="Q19" s="77"/>
      <c r="S19" s="74">
        <v>2</v>
      </c>
      <c r="T19" s="74">
        <v>12</v>
      </c>
      <c r="U19" s="75">
        <f>S19/T19</f>
        <v>0.16666666666666666</v>
      </c>
      <c r="V19" s="76">
        <v>14</v>
      </c>
      <c r="W19" s="77">
        <f>21-V19</f>
        <v>7</v>
      </c>
      <c r="X19" s="78"/>
      <c r="Y19" s="79"/>
      <c r="Z19" s="79"/>
      <c r="AA19" s="80"/>
      <c r="AB19" s="76"/>
      <c r="AC19" s="77"/>
      <c r="AD19" s="13"/>
      <c r="AE19" s="74"/>
      <c r="AF19" s="74"/>
      <c r="AG19" s="75"/>
      <c r="AH19" s="76"/>
      <c r="AI19" s="77"/>
      <c r="AJ19" s="29"/>
      <c r="AK19" s="83"/>
      <c r="AL19" s="83"/>
      <c r="AM19" s="75"/>
      <c r="AN19" s="81"/>
      <c r="AO19" s="77"/>
      <c r="AQ19" s="83"/>
      <c r="AR19" s="83"/>
      <c r="AS19" s="75" t="s">
        <v>33</v>
      </c>
      <c r="AT19" s="81"/>
      <c r="AU19" s="77"/>
      <c r="AV19" s="30"/>
      <c r="AW19" s="74"/>
      <c r="AX19" s="74"/>
      <c r="AY19" s="75"/>
      <c r="AZ19" s="76"/>
      <c r="BA19" s="77"/>
      <c r="BB19" s="30"/>
      <c r="BC19" s="74">
        <v>0</v>
      </c>
      <c r="BD19" s="74">
        <v>15</v>
      </c>
      <c r="BE19" s="75">
        <f>BC19/BD19</f>
        <v>0</v>
      </c>
      <c r="BF19" s="76">
        <v>12</v>
      </c>
      <c r="BG19" s="77">
        <f>21-BF19</f>
        <v>9</v>
      </c>
      <c r="BH19" s="30"/>
      <c r="BI19" s="74"/>
      <c r="BJ19" s="74"/>
      <c r="BK19" s="75"/>
      <c r="BL19" s="76"/>
      <c r="BM19" s="77"/>
      <c r="BN19" s="30"/>
      <c r="BO19" s="74">
        <v>4</v>
      </c>
      <c r="BP19" s="74">
        <v>8</v>
      </c>
      <c r="BQ19" s="75">
        <f>BO19/BP19</f>
        <v>0.5</v>
      </c>
      <c r="BR19" s="76">
        <v>8</v>
      </c>
      <c r="BS19" s="77">
        <f>21-BR19</f>
        <v>13</v>
      </c>
      <c r="BT19" s="26" t="s">
        <v>33</v>
      </c>
      <c r="BU19" s="84">
        <f>Q19</f>
        <v>0</v>
      </c>
      <c r="BV19" s="84">
        <f>W19</f>
        <v>7</v>
      </c>
      <c r="BW19" s="84">
        <f>AC19</f>
        <v>0</v>
      </c>
      <c r="BX19" s="84">
        <f>AI19</f>
        <v>0</v>
      </c>
      <c r="BY19" s="84">
        <f>AO19</f>
        <v>0</v>
      </c>
      <c r="BZ19" s="84">
        <f>AU19</f>
        <v>0</v>
      </c>
      <c r="CA19" s="84">
        <f>BA19</f>
        <v>0</v>
      </c>
      <c r="CB19" s="84">
        <f>BG19</f>
        <v>9</v>
      </c>
      <c r="CC19" s="84">
        <f>BM19</f>
        <v>0</v>
      </c>
      <c r="CD19" s="84">
        <f>BS19</f>
        <v>13</v>
      </c>
    </row>
    <row r="20" spans="1:82" ht="13.5">
      <c r="A20" s="66">
        <f>B20+COUNTIF($B$4:B20,B20)-1</f>
        <v>15</v>
      </c>
      <c r="B20" s="67">
        <f>RANK(C20,$C$4:$C$23)</f>
        <v>15</v>
      </c>
      <c r="C20" s="85">
        <f>LARGE(BU20:CD20,1)+LARGE(BU20:CD20,2)+LARGE(BU20:CD20,3)+LARGE(BU20:CD20,4)+LARGE(BU20:CD20,5)</f>
        <v>30</v>
      </c>
      <c r="D20" s="69" t="s">
        <v>34</v>
      </c>
      <c r="E20" s="70">
        <f>(M20+S20+Y20+AE20+AK20+AQ20+AW20+BC20+BI20+BO20)/(N20+T20+Z20+AF20+AL20+AR20+AX20+BD20+BJ20+BP20)</f>
        <v>1.3333333333333333</v>
      </c>
      <c r="F20" s="71">
        <f>COUNT(Q20,W20,AC20,AI20,AO20,AU20,BA20,BG20,BM20,BS20)</f>
        <v>2</v>
      </c>
      <c r="G20" s="71">
        <f>SUM(Q20,W20,AC20,AI20,AO20,AU20,BA20,BG20,BM20,BS20)</f>
        <v>30</v>
      </c>
      <c r="H20" s="71">
        <f>MIN(P20,V20,AB20,AH20,AN20,AT20,AZ20,BF20,BL20,BR20)</f>
        <v>5</v>
      </c>
      <c r="I20" s="72">
        <f>MAX(P20,V20,AB20,AH20,AN20,AT20,AZ20,BF20,BL20,BR20)</f>
        <v>7</v>
      </c>
      <c r="J20" s="72" t="s">
        <v>32</v>
      </c>
      <c r="K20" s="73">
        <f>(P20+V20+AB20+AH20+AN20+AT20+AZ20+BF20+BL20+BR20)/F20</f>
        <v>6</v>
      </c>
      <c r="M20" s="74">
        <v>8</v>
      </c>
      <c r="N20" s="74">
        <v>4</v>
      </c>
      <c r="O20" s="75">
        <f>M20/N20</f>
        <v>2</v>
      </c>
      <c r="P20" s="76">
        <v>5</v>
      </c>
      <c r="Q20" s="77">
        <f>21-P20</f>
        <v>16</v>
      </c>
      <c r="S20" s="74">
        <v>8</v>
      </c>
      <c r="T20" s="74">
        <v>8</v>
      </c>
      <c r="U20" s="75">
        <f>S20/T20</f>
        <v>1</v>
      </c>
      <c r="V20" s="76">
        <v>7</v>
      </c>
      <c r="W20" s="77">
        <f>21-V20</f>
        <v>14</v>
      </c>
      <c r="X20" s="78"/>
      <c r="Y20" s="79"/>
      <c r="Z20" s="79"/>
      <c r="AA20" s="80"/>
      <c r="AB20" s="76"/>
      <c r="AC20" s="77"/>
      <c r="AD20" s="13"/>
      <c r="AE20" s="74"/>
      <c r="AF20" s="74"/>
      <c r="AG20" s="75"/>
      <c r="AH20" s="76"/>
      <c r="AI20" s="77"/>
      <c r="AJ20" s="30"/>
      <c r="AK20" s="83"/>
      <c r="AL20" s="83"/>
      <c r="AM20" s="75"/>
      <c r="AN20" s="81"/>
      <c r="AO20" s="77"/>
      <c r="AQ20" s="83"/>
      <c r="AR20" s="83"/>
      <c r="AS20" s="75"/>
      <c r="AT20" s="81"/>
      <c r="AU20" s="77"/>
      <c r="AV20" s="30"/>
      <c r="AW20" s="74"/>
      <c r="AX20" s="74"/>
      <c r="AY20" s="75"/>
      <c r="AZ20" s="76"/>
      <c r="BA20" s="77"/>
      <c r="BB20" s="30"/>
      <c r="BC20" s="74"/>
      <c r="BD20" s="74"/>
      <c r="BE20" s="75"/>
      <c r="BF20" s="76"/>
      <c r="BG20" s="77"/>
      <c r="BH20" s="30"/>
      <c r="BI20" s="74"/>
      <c r="BJ20" s="74"/>
      <c r="BK20" s="75"/>
      <c r="BL20" s="76"/>
      <c r="BM20" s="77"/>
      <c r="BN20" s="30"/>
      <c r="BO20" s="74"/>
      <c r="BP20" s="74"/>
      <c r="BQ20" s="75"/>
      <c r="BR20" s="76"/>
      <c r="BS20" s="77"/>
      <c r="BU20" s="84">
        <f>Q20</f>
        <v>16</v>
      </c>
      <c r="BV20" s="84">
        <f>W20</f>
        <v>14</v>
      </c>
      <c r="BW20" s="84">
        <f>AC20</f>
        <v>0</v>
      </c>
      <c r="BX20" s="84">
        <f>AI20</f>
        <v>0</v>
      </c>
      <c r="BY20" s="84">
        <f>AO20</f>
        <v>0</v>
      </c>
      <c r="BZ20" s="84">
        <f>AU20</f>
        <v>0</v>
      </c>
      <c r="CA20" s="84">
        <f>BA20</f>
        <v>0</v>
      </c>
      <c r="CB20" s="84">
        <f>BG20</f>
        <v>0</v>
      </c>
      <c r="CC20" s="84">
        <f>BM20</f>
        <v>0</v>
      </c>
      <c r="CD20" s="84">
        <f>BS20</f>
        <v>0</v>
      </c>
    </row>
    <row r="21" spans="1:82" ht="13.5">
      <c r="A21" s="66">
        <f>B21+COUNTIF($B$4:B21,B21)-1</f>
        <v>16</v>
      </c>
      <c r="B21" s="67">
        <f>RANK(C21,$C$4:$C$23)</f>
        <v>15</v>
      </c>
      <c r="C21" s="85">
        <f>LARGE(BU21:CD21,1)+LARGE(BU21:CD21,2)+LARGE(BU21:CD21,3)+LARGE(BU21:CD21,4)+LARGE(BU21:CD21,5)</f>
        <v>30</v>
      </c>
      <c r="D21" s="69" t="s">
        <v>35</v>
      </c>
      <c r="E21" s="70">
        <f>(M21+S21+Y21+AE21+AK21+AQ21+AW21+BC21+BI21+BO21)/(N21+T21+Z21+AF21+AL21+AR21+AX21+BD21+BJ21+BP21)</f>
        <v>1.9166666666666667</v>
      </c>
      <c r="F21" s="71">
        <f>COUNT(Q21,W21,AC21,AI21,AO21,AU21,BA21,BG21,BM21,BS21)</f>
        <v>2</v>
      </c>
      <c r="G21" s="71">
        <f>SUM(Q21,W21,AC21,AI21,AO21,AU21,BA21,BG21,BM21,BS21)</f>
        <v>30</v>
      </c>
      <c r="H21" s="71">
        <f>MIN(P21,V21,AB21,AH21,AN21,AT21,AZ21,BF21,BL21,BR21)</f>
        <v>6</v>
      </c>
      <c r="I21" s="72">
        <f>MAX(P21,V21,AB21,AH21,AN21,AT21,AZ21,BF21,BL21,BR21)</f>
        <v>6</v>
      </c>
      <c r="J21" s="72" t="s">
        <v>15</v>
      </c>
      <c r="K21" s="73">
        <f>(P21+V21+AB21+AH21+AN21+AT21+AZ21+BF21+BL21+BR21)/F21</f>
        <v>6</v>
      </c>
      <c r="M21" s="74"/>
      <c r="N21" s="74"/>
      <c r="O21" s="75"/>
      <c r="P21" s="76"/>
      <c r="Q21" s="77"/>
      <c r="S21" s="74"/>
      <c r="T21" s="74"/>
      <c r="U21" s="75"/>
      <c r="V21" s="76"/>
      <c r="W21" s="77"/>
      <c r="X21" s="78"/>
      <c r="Y21" s="79">
        <v>14</v>
      </c>
      <c r="Z21" s="79">
        <v>8</v>
      </c>
      <c r="AA21" s="80">
        <f>Y21/Z21</f>
        <v>1.75</v>
      </c>
      <c r="AB21" s="76">
        <v>6</v>
      </c>
      <c r="AC21" s="77">
        <f>21-AB21</f>
        <v>15</v>
      </c>
      <c r="AD21" s="13"/>
      <c r="AE21" s="74"/>
      <c r="AF21" s="74"/>
      <c r="AG21" s="75"/>
      <c r="AH21" s="76"/>
      <c r="AI21" s="77"/>
      <c r="AJ21" s="30"/>
      <c r="AK21" s="83"/>
      <c r="AL21" s="83"/>
      <c r="AM21" s="75"/>
      <c r="AN21" s="81"/>
      <c r="AO21" s="77"/>
      <c r="AQ21" s="83"/>
      <c r="AR21" s="83"/>
      <c r="AS21" s="75"/>
      <c r="AT21" s="81"/>
      <c r="AU21" s="77"/>
      <c r="AV21" s="30"/>
      <c r="AW21" s="74"/>
      <c r="AX21" s="74"/>
      <c r="AY21" s="75"/>
      <c r="AZ21" s="76"/>
      <c r="BA21" s="77"/>
      <c r="BB21" s="30"/>
      <c r="BC21" s="74"/>
      <c r="BD21" s="74"/>
      <c r="BE21" s="75"/>
      <c r="BF21" s="76"/>
      <c r="BG21" s="77"/>
      <c r="BH21" s="30"/>
      <c r="BI21" s="74"/>
      <c r="BJ21" s="74"/>
      <c r="BK21" s="75"/>
      <c r="BL21" s="76"/>
      <c r="BM21" s="77"/>
      <c r="BN21" s="30"/>
      <c r="BO21" s="74">
        <v>9</v>
      </c>
      <c r="BP21" s="74">
        <v>4</v>
      </c>
      <c r="BQ21" s="75">
        <f>BO21/BP21</f>
        <v>2.25</v>
      </c>
      <c r="BR21" s="76">
        <v>6</v>
      </c>
      <c r="BS21" s="77">
        <f>21-BR21</f>
        <v>15</v>
      </c>
      <c r="BU21" s="84">
        <f>Q21</f>
        <v>0</v>
      </c>
      <c r="BV21" s="84">
        <f>W21</f>
        <v>0</v>
      </c>
      <c r="BW21" s="84">
        <f>AC21</f>
        <v>15</v>
      </c>
      <c r="BX21" s="84">
        <f>AI21</f>
        <v>0</v>
      </c>
      <c r="BY21" s="84">
        <f>AO21</f>
        <v>0</v>
      </c>
      <c r="BZ21" s="84">
        <f>AU21</f>
        <v>0</v>
      </c>
      <c r="CA21" s="84">
        <f>BA21</f>
        <v>0</v>
      </c>
      <c r="CB21" s="84">
        <f>BG21</f>
        <v>0</v>
      </c>
      <c r="CC21" s="84">
        <f>BM21</f>
        <v>0</v>
      </c>
      <c r="CD21" s="84">
        <f>BS21</f>
        <v>15</v>
      </c>
    </row>
    <row r="22" spans="1:82" ht="13.5">
      <c r="A22" s="66">
        <f>B22+COUNTIF($B$4:B22,B22)-1</f>
        <v>20</v>
      </c>
      <c r="B22" s="67">
        <f>RANK(C22,$C$4:$C$23)</f>
        <v>20</v>
      </c>
      <c r="C22" s="85">
        <f>LARGE(BU22:CD22,1)+LARGE(BU22:CD22,2)+LARGE(BU22:CD22,3)+LARGE(BU22:CD22,4)+LARGE(BU22:CD22,5)</f>
        <v>10</v>
      </c>
      <c r="D22" s="69" t="s">
        <v>36</v>
      </c>
      <c r="E22" s="70">
        <f>(M22+S22+Y22+AE22+AK22+AQ22+AW22+BC22+BI22+BO22)/(N22+T22+Z22+AF22+AL22+AR22+AX22+BD22+BJ22+BP22)</f>
        <v>0.26666666666666666</v>
      </c>
      <c r="F22" s="71">
        <f>COUNT(Q22,W22,AC22,AI22,AO22,AU22,BA22,BG22,BM22,BS22)</f>
        <v>1</v>
      </c>
      <c r="G22" s="71">
        <f>SUM(Q22,W22,AC22,AI22,AO22,AU22,BA22,BG22,BM22,BS22)</f>
        <v>10</v>
      </c>
      <c r="H22" s="71">
        <f>MIN(P22,V22,AB22,AH22,AN22,AT22,AZ22,BF22,BL22,BR22)</f>
        <v>11</v>
      </c>
      <c r="I22" s="72">
        <f>MAX(P22,V22,AB22,AH22,AN22,AT22,AZ22,BF22,BL22,BR22)</f>
        <v>11</v>
      </c>
      <c r="J22" s="72" t="s">
        <v>32</v>
      </c>
      <c r="K22" s="73">
        <f>(P22+V22+AB22+AH22+AN22+AT22+AZ22+BF22+BL22+BR22)/F22</f>
        <v>11</v>
      </c>
      <c r="M22" s="74"/>
      <c r="N22" s="74"/>
      <c r="O22" s="75"/>
      <c r="P22" s="76"/>
      <c r="Q22" s="77"/>
      <c r="S22" s="74"/>
      <c r="T22" s="74"/>
      <c r="U22" s="75"/>
      <c r="V22" s="76"/>
      <c r="W22" s="77"/>
      <c r="X22" s="78"/>
      <c r="Y22" s="79">
        <v>4</v>
      </c>
      <c r="Z22" s="79">
        <v>15</v>
      </c>
      <c r="AA22" s="80">
        <f>Y22/Z22</f>
        <v>0.26666666666666666</v>
      </c>
      <c r="AB22" s="76">
        <v>11</v>
      </c>
      <c r="AC22" s="77">
        <f>21-AB22</f>
        <v>10</v>
      </c>
      <c r="AD22" s="13"/>
      <c r="AE22" s="74"/>
      <c r="AF22" s="74"/>
      <c r="AG22" s="75"/>
      <c r="AH22" s="76"/>
      <c r="AI22" s="77"/>
      <c r="AJ22" s="29"/>
      <c r="AK22" s="83"/>
      <c r="AL22" s="83"/>
      <c r="AM22" s="75"/>
      <c r="AN22" s="81"/>
      <c r="AO22" s="77"/>
      <c r="AQ22" s="83"/>
      <c r="AR22" s="83"/>
      <c r="AS22" s="75"/>
      <c r="AT22" s="81"/>
      <c r="AU22" s="77"/>
      <c r="AV22" s="30"/>
      <c r="AW22" s="74"/>
      <c r="AX22" s="74"/>
      <c r="AY22" s="75"/>
      <c r="AZ22" s="76"/>
      <c r="BA22" s="77"/>
      <c r="BB22" s="30"/>
      <c r="BC22" s="74"/>
      <c r="BD22" s="74"/>
      <c r="BE22" s="75"/>
      <c r="BF22" s="76"/>
      <c r="BG22" s="77"/>
      <c r="BH22" s="30"/>
      <c r="BI22" s="74"/>
      <c r="BJ22" s="74"/>
      <c r="BK22" s="75"/>
      <c r="BL22" s="76"/>
      <c r="BM22" s="77"/>
      <c r="BN22" s="30"/>
      <c r="BO22" s="74"/>
      <c r="BP22" s="74"/>
      <c r="BQ22" s="75"/>
      <c r="BR22" s="76"/>
      <c r="BS22" s="77"/>
      <c r="BU22" s="84">
        <f>Q22</f>
        <v>0</v>
      </c>
      <c r="BV22" s="84">
        <f>W22</f>
        <v>0</v>
      </c>
      <c r="BW22" s="84">
        <f>AC22</f>
        <v>10</v>
      </c>
      <c r="BX22" s="84">
        <f>AI22</f>
        <v>0</v>
      </c>
      <c r="BY22" s="84">
        <f>AO22</f>
        <v>0</v>
      </c>
      <c r="BZ22" s="84">
        <f>AU22</f>
        <v>0</v>
      </c>
      <c r="CA22" s="84">
        <f>BA22</f>
        <v>0</v>
      </c>
      <c r="CB22" s="84">
        <f>BG22</f>
        <v>0</v>
      </c>
      <c r="CC22" s="84">
        <f>BM22</f>
        <v>0</v>
      </c>
      <c r="CD22" s="84">
        <f>BS22</f>
        <v>0</v>
      </c>
    </row>
    <row r="23" spans="1:82" ht="13.5">
      <c r="A23" s="66">
        <f>B23+COUNTIF($B$4:B23,B23)-1</f>
        <v>19</v>
      </c>
      <c r="B23" s="67">
        <f>RANK(C23,$C$4:$C$23)</f>
        <v>19</v>
      </c>
      <c r="C23" s="85">
        <f>LARGE(BU23:CD23,1)+LARGE(BU23:CD23,2)+LARGE(BU23:CD23,3)+LARGE(BU23:CD23,4)+LARGE(BU23:CD23,5)</f>
        <v>13</v>
      </c>
      <c r="D23" s="69" t="s">
        <v>37</v>
      </c>
      <c r="E23" s="70">
        <f>(M23+S23+Y23+AE23+AK23+AQ23+AW23+BC23+BI23+BO23)/(N23+T23+Z23+AF23+AL23+AR23+AX23+BD23+BJ23+BP23)</f>
        <v>0.42857142857142855</v>
      </c>
      <c r="F23" s="71">
        <f>COUNT(Q23,W23,AC23,AI23,AO23,AU23,BA23,BG23,BM23,BS23)</f>
        <v>1</v>
      </c>
      <c r="G23" s="71">
        <f>SUM(Q23,W23,AC23,AI23,AO23,AU23,BA23,BG23,BM23,BS23)</f>
        <v>13</v>
      </c>
      <c r="H23" s="71">
        <f>MIN(P23,V23,AB23,AH23,AN23,AT23,AZ23,BF23,BL23,BR23)</f>
        <v>8</v>
      </c>
      <c r="I23" s="72">
        <f>MAX(P23,V23,AB23,AH23,AN23,AT23,AZ23,BF23,BL23,BR23)</f>
        <v>8</v>
      </c>
      <c r="J23" s="72" t="s">
        <v>32</v>
      </c>
      <c r="K23" s="73">
        <f>(P23+V23+AB23+AH23+AN23+AT23+AZ23+BF23+BL23+BR23)/F23</f>
        <v>8</v>
      </c>
      <c r="M23" s="74"/>
      <c r="N23" s="74"/>
      <c r="O23" s="75"/>
      <c r="P23" s="76"/>
      <c r="Q23" s="77"/>
      <c r="S23" s="74"/>
      <c r="T23" s="74"/>
      <c r="U23" s="75"/>
      <c r="V23" s="76"/>
      <c r="W23" s="77"/>
      <c r="X23" s="78"/>
      <c r="Y23" s="79"/>
      <c r="Z23" s="79"/>
      <c r="AA23" s="80"/>
      <c r="AB23" s="76"/>
      <c r="AC23" s="77"/>
      <c r="AD23" s="13"/>
      <c r="AE23" s="74"/>
      <c r="AF23" s="74"/>
      <c r="AG23" s="75"/>
      <c r="AH23" s="76"/>
      <c r="AI23" s="77"/>
      <c r="AJ23" s="29"/>
      <c r="AK23" s="83"/>
      <c r="AL23" s="83"/>
      <c r="AM23" s="75"/>
      <c r="AN23" s="81"/>
      <c r="AO23" s="77"/>
      <c r="AQ23" s="83">
        <v>9</v>
      </c>
      <c r="AR23" s="83">
        <v>21</v>
      </c>
      <c r="AS23" s="75">
        <f>AQ23/AR23</f>
        <v>0.42857142857142855</v>
      </c>
      <c r="AT23" s="81">
        <v>8</v>
      </c>
      <c r="AU23" s="77">
        <f>21-AT23</f>
        <v>13</v>
      </c>
      <c r="AV23" s="30"/>
      <c r="AW23" s="74"/>
      <c r="AX23" s="74"/>
      <c r="AY23" s="75"/>
      <c r="AZ23" s="76"/>
      <c r="BA23" s="77"/>
      <c r="BB23" s="30"/>
      <c r="BC23" s="74"/>
      <c r="BD23" s="74"/>
      <c r="BE23" s="75"/>
      <c r="BF23" s="76"/>
      <c r="BG23" s="77"/>
      <c r="BH23" s="30"/>
      <c r="BI23" s="74"/>
      <c r="BJ23" s="74"/>
      <c r="BK23" s="75"/>
      <c r="BL23" s="76"/>
      <c r="BM23" s="77"/>
      <c r="BN23" s="30"/>
      <c r="BO23" s="74"/>
      <c r="BP23" s="74"/>
      <c r="BQ23" s="75"/>
      <c r="BR23" s="76"/>
      <c r="BS23" s="77"/>
      <c r="BU23" s="84">
        <f>Q23</f>
        <v>0</v>
      </c>
      <c r="BV23" s="84">
        <f>W23</f>
        <v>0</v>
      </c>
      <c r="BW23" s="84">
        <f>AC23</f>
        <v>0</v>
      </c>
      <c r="BX23" s="84">
        <f>AI23</f>
        <v>0</v>
      </c>
      <c r="BY23" s="84">
        <f>AO23</f>
        <v>0</v>
      </c>
      <c r="BZ23" s="84">
        <f>AU23</f>
        <v>13</v>
      </c>
      <c r="CA23" s="84">
        <f>BA23</f>
        <v>0</v>
      </c>
      <c r="CB23" s="84">
        <f>BG23</f>
        <v>0</v>
      </c>
      <c r="CC23" s="84">
        <f>BM23</f>
        <v>0</v>
      </c>
      <c r="CD23" s="84">
        <f>BS23</f>
        <v>0</v>
      </c>
    </row>
    <row r="24" spans="2:82" ht="13.5">
      <c r="B24" s="7"/>
      <c r="L24" s="13"/>
      <c r="M24" s="14"/>
      <c r="N24" s="14"/>
      <c r="O24" s="15"/>
      <c r="X24" s="13"/>
      <c r="Y24" s="14"/>
      <c r="Z24" s="14"/>
      <c r="AB24" s="13"/>
      <c r="AD24" s="13"/>
      <c r="AE24" s="14"/>
      <c r="AF24" s="14"/>
      <c r="AG24" s="14"/>
      <c r="AH24" s="13"/>
      <c r="AJ24" s="23"/>
      <c r="AM24" s="25"/>
      <c r="AV24" s="30"/>
      <c r="BU24" s="84">
        <f>Q24</f>
        <v>0</v>
      </c>
      <c r="BV24" s="84">
        <f>W24</f>
        <v>0</v>
      </c>
      <c r="BW24" s="84">
        <f>AC24</f>
        <v>0</v>
      </c>
      <c r="BX24" s="84">
        <f>AI24</f>
        <v>0</v>
      </c>
      <c r="BY24" s="84">
        <f>AO24</f>
        <v>0</v>
      </c>
      <c r="BZ24" s="84">
        <f>AU24</f>
        <v>0</v>
      </c>
      <c r="CA24" s="84">
        <f>BA24</f>
        <v>0</v>
      </c>
      <c r="CB24" s="84">
        <f>BG24</f>
        <v>0</v>
      </c>
      <c r="CC24" s="84">
        <f>BM24</f>
        <v>0</v>
      </c>
      <c r="CD24" s="84">
        <f>BS24</f>
        <v>0</v>
      </c>
    </row>
    <row r="25" spans="2:82" ht="20.25">
      <c r="B25" s="7"/>
      <c r="C25" s="90">
        <f>H38</f>
        <v>9715</v>
      </c>
      <c r="D25" s="90"/>
      <c r="E25" s="90"/>
      <c r="F25" s="90"/>
      <c r="G25" s="90"/>
      <c r="H25" s="90"/>
      <c r="I25" s="90"/>
      <c r="J25" s="91"/>
      <c r="L25" s="13"/>
      <c r="M25" s="14"/>
      <c r="N25" s="14"/>
      <c r="O25" s="15"/>
      <c r="X25" s="13"/>
      <c r="Y25" s="14"/>
      <c r="Z25" s="14"/>
      <c r="AB25" s="13"/>
      <c r="AD25" s="13"/>
      <c r="AE25" s="14"/>
      <c r="AF25" s="14"/>
      <c r="AG25" s="14"/>
      <c r="AH25" s="13"/>
      <c r="AJ25" s="23"/>
      <c r="AM25" s="25"/>
      <c r="BU25" s="92"/>
      <c r="BV25" s="92"/>
      <c r="BW25" s="92"/>
      <c r="BX25" s="92"/>
      <c r="BY25" s="92"/>
      <c r="BZ25" s="92"/>
      <c r="CA25" s="92"/>
      <c r="CB25" s="92"/>
      <c r="CC25" s="92"/>
      <c r="CD25" s="92"/>
    </row>
    <row r="26" spans="2:82" ht="63" customHeight="1">
      <c r="B26" s="7"/>
      <c r="C26" s="90"/>
      <c r="D26" s="90"/>
      <c r="E26" s="90"/>
      <c r="F26" s="90"/>
      <c r="G26" s="90"/>
      <c r="H26" s="90"/>
      <c r="I26" s="90"/>
      <c r="J26" s="91"/>
      <c r="L26" s="13"/>
      <c r="M26" s="14"/>
      <c r="N26" s="14"/>
      <c r="O26" s="15"/>
      <c r="X26" s="13"/>
      <c r="Y26" s="14"/>
      <c r="Z26" s="14"/>
      <c r="AB26" s="13"/>
      <c r="AD26" s="13"/>
      <c r="AE26" s="14"/>
      <c r="AF26" s="14"/>
      <c r="AG26" s="14"/>
      <c r="AH26" s="13"/>
      <c r="AJ26" s="23"/>
      <c r="AM26" s="25"/>
      <c r="BU26" s="92"/>
      <c r="BV26" s="92"/>
      <c r="BW26" s="92"/>
      <c r="BX26" s="92"/>
      <c r="BY26" s="92"/>
      <c r="BZ26" s="92"/>
      <c r="CA26" s="92"/>
      <c r="CB26" s="92"/>
      <c r="CC26" s="92"/>
      <c r="CD26" s="92"/>
    </row>
    <row r="27" spans="2:82" ht="23.25" customHeight="1">
      <c r="B27" s="7"/>
      <c r="C27" s="93" t="s">
        <v>38</v>
      </c>
      <c r="D27" s="93"/>
      <c r="E27" s="93"/>
      <c r="F27" s="93"/>
      <c r="G27" s="93"/>
      <c r="H27" s="93"/>
      <c r="I27" s="93"/>
      <c r="J27" s="94"/>
      <c r="L27" s="13"/>
      <c r="M27" s="14"/>
      <c r="N27" s="14"/>
      <c r="O27" s="15"/>
      <c r="X27" s="13"/>
      <c r="Y27" s="14"/>
      <c r="Z27" s="14"/>
      <c r="AB27" s="13"/>
      <c r="AD27" s="13"/>
      <c r="AE27" s="14"/>
      <c r="AF27" s="14"/>
      <c r="AG27" s="14"/>
      <c r="AH27" s="13"/>
      <c r="AJ27" s="23"/>
      <c r="AM27" s="25"/>
      <c r="BU27" s="92"/>
      <c r="BV27" s="92"/>
      <c r="BW27" s="92"/>
      <c r="BX27" s="92"/>
      <c r="BY27" s="92"/>
      <c r="BZ27" s="92"/>
      <c r="CA27" s="92"/>
      <c r="CB27" s="92"/>
      <c r="CC27" s="92"/>
      <c r="CD27" s="92"/>
    </row>
    <row r="28" spans="2:82" ht="21.75" customHeight="1">
      <c r="B28" s="7"/>
      <c r="C28" s="93"/>
      <c r="D28" s="93"/>
      <c r="E28" s="93"/>
      <c r="F28" s="93"/>
      <c r="G28" s="93"/>
      <c r="H28" s="93"/>
      <c r="I28" s="93"/>
      <c r="J28" s="94"/>
      <c r="L28" s="13"/>
      <c r="M28" s="14"/>
      <c r="N28" s="14"/>
      <c r="O28" s="15"/>
      <c r="X28" s="13"/>
      <c r="Y28" s="14"/>
      <c r="Z28" s="14"/>
      <c r="AB28" s="13"/>
      <c r="AD28" s="13"/>
      <c r="AE28" s="14"/>
      <c r="AF28" s="14"/>
      <c r="AG28" s="14"/>
      <c r="AH28" s="13"/>
      <c r="AJ28" s="23"/>
      <c r="AM28" s="25"/>
      <c r="BU28" s="92"/>
      <c r="BV28" s="92"/>
      <c r="BW28" s="92"/>
      <c r="BX28" s="92"/>
      <c r="BY28" s="92"/>
      <c r="BZ28" s="92"/>
      <c r="CA28" s="92"/>
      <c r="CB28" s="92"/>
      <c r="CC28" s="92"/>
      <c r="CD28" s="92"/>
    </row>
    <row r="29" spans="2:82" ht="13.5">
      <c r="B29" s="7"/>
      <c r="L29" s="13"/>
      <c r="M29" s="14"/>
      <c r="N29" s="14"/>
      <c r="O29" s="15"/>
      <c r="X29" s="13"/>
      <c r="Y29" s="14"/>
      <c r="Z29" s="14"/>
      <c r="AB29" s="13"/>
      <c r="AD29" s="13"/>
      <c r="AE29" s="14"/>
      <c r="AF29" s="14"/>
      <c r="AG29" s="14"/>
      <c r="AH29" s="13"/>
      <c r="AJ29" s="23"/>
      <c r="AM29" s="25"/>
      <c r="BU29" s="92"/>
      <c r="BV29" s="92"/>
      <c r="BW29" s="92"/>
      <c r="BX29" s="92"/>
      <c r="BY29" s="92"/>
      <c r="BZ29" s="92"/>
      <c r="CA29" s="92"/>
      <c r="CB29" s="92"/>
      <c r="CC29" s="92"/>
      <c r="CD29" s="92"/>
    </row>
    <row r="30" spans="2:82" ht="13.5">
      <c r="B30" s="7"/>
      <c r="C30" s="82" t="s">
        <v>39</v>
      </c>
      <c r="E30" s="95"/>
      <c r="F30" s="95"/>
      <c r="G30" s="95"/>
      <c r="H30" s="95"/>
      <c r="I30" s="95"/>
      <c r="J30" s="95"/>
      <c r="K30" s="95"/>
      <c r="L30" s="13"/>
      <c r="M30" s="96"/>
      <c r="N30" s="97"/>
      <c r="O30" s="98"/>
      <c r="P30" s="97"/>
      <c r="Q30" s="97"/>
      <c r="R30" s="97"/>
      <c r="S30" s="97"/>
      <c r="T30" s="97"/>
      <c r="U30" s="98"/>
      <c r="V30" s="97"/>
      <c r="W30" s="97"/>
      <c r="X30" s="97"/>
      <c r="Y30" s="97"/>
      <c r="Z30" s="97"/>
      <c r="AA30" s="99"/>
      <c r="AB30" s="97"/>
      <c r="AC30" s="97"/>
      <c r="AD30" s="100"/>
      <c r="AE30" s="100"/>
      <c r="AF30" s="101"/>
      <c r="AG30" s="101"/>
      <c r="AH30" s="101"/>
      <c r="AI30" s="101"/>
      <c r="AJ30" s="101"/>
      <c r="AK30" s="101"/>
      <c r="AL30" s="101"/>
      <c r="AM30" s="102"/>
      <c r="AN30" s="100"/>
      <c r="AO30" s="101"/>
      <c r="AP30" s="100"/>
      <c r="AQ30" s="101"/>
      <c r="AR30" s="101"/>
      <c r="AS30" s="102"/>
      <c r="AT30" s="101"/>
      <c r="AU30" s="101"/>
      <c r="AV30" s="101"/>
      <c r="AW30" s="101"/>
      <c r="AX30" s="101"/>
      <c r="AY30" s="102"/>
      <c r="AZ30" s="101"/>
      <c r="BA30" s="101"/>
      <c r="BB30" s="101"/>
      <c r="BC30" s="101"/>
      <c r="BD30" s="101"/>
      <c r="BE30" s="101"/>
      <c r="BF30" s="101"/>
      <c r="BG30" s="101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U30" s="92"/>
      <c r="BV30" s="92"/>
      <c r="BW30" s="92"/>
      <c r="BX30" s="92"/>
      <c r="BY30" s="92"/>
      <c r="BZ30" s="92"/>
      <c r="CA30" s="92"/>
      <c r="CB30" s="92"/>
      <c r="CC30" s="92"/>
      <c r="CD30" s="92"/>
    </row>
    <row r="31" spans="2:82" ht="13.5">
      <c r="B31" s="7"/>
      <c r="C31" s="7" t="s">
        <v>40</v>
      </c>
      <c r="E31" s="95"/>
      <c r="F31" s="95"/>
      <c r="G31" s="95"/>
      <c r="H31" s="95"/>
      <c r="I31" s="95"/>
      <c r="J31" s="95"/>
      <c r="K31" s="95"/>
      <c r="L31" s="13"/>
      <c r="M31" s="97"/>
      <c r="N31" s="97" t="s">
        <v>41</v>
      </c>
      <c r="O31" s="98"/>
      <c r="P31" s="97"/>
      <c r="Q31" s="97"/>
      <c r="R31" s="97"/>
      <c r="S31" s="97"/>
      <c r="T31" s="97"/>
      <c r="U31" s="98"/>
      <c r="V31" s="97"/>
      <c r="W31" s="97"/>
      <c r="X31" s="97"/>
      <c r="Y31" s="97"/>
      <c r="Z31" s="97"/>
      <c r="AA31" s="99"/>
      <c r="AB31" s="97"/>
      <c r="AC31" s="104" t="s">
        <v>15</v>
      </c>
      <c r="AD31" s="100"/>
      <c r="AE31" s="100"/>
      <c r="AF31" s="101"/>
      <c r="AG31" s="101"/>
      <c r="AH31" s="101"/>
      <c r="AI31" s="101"/>
      <c r="AJ31" s="101"/>
      <c r="AK31" s="101"/>
      <c r="AL31" s="101"/>
      <c r="AM31" s="102"/>
      <c r="AN31" s="100"/>
      <c r="AO31" s="101"/>
      <c r="AP31" s="100"/>
      <c r="AQ31" s="101"/>
      <c r="AR31" s="101"/>
      <c r="AS31" s="102"/>
      <c r="AT31" s="101"/>
      <c r="AU31" s="101"/>
      <c r="AV31" s="101"/>
      <c r="AW31" s="101"/>
      <c r="AX31" s="101"/>
      <c r="AY31" s="102"/>
      <c r="AZ31" s="101"/>
      <c r="BA31" s="101"/>
      <c r="BB31" s="101"/>
      <c r="BC31" s="101"/>
      <c r="BD31" s="101"/>
      <c r="BE31" s="101"/>
      <c r="BF31" s="101"/>
      <c r="BG31" s="101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U31" s="92"/>
      <c r="BV31" s="92"/>
      <c r="BW31" s="92"/>
      <c r="BX31" s="92"/>
      <c r="BY31" s="92"/>
      <c r="BZ31" s="92"/>
      <c r="CA31" s="92"/>
      <c r="CB31" s="92"/>
      <c r="CC31" s="92"/>
      <c r="CD31" s="92"/>
    </row>
    <row r="32" spans="2:82" ht="13.5">
      <c r="B32" s="7"/>
      <c r="C32" s="7" t="s">
        <v>42</v>
      </c>
      <c r="F32"/>
      <c r="G32"/>
      <c r="H32"/>
      <c r="I32"/>
      <c r="J32"/>
      <c r="K32" s="105"/>
      <c r="L32" s="13"/>
      <c r="M32" s="97"/>
      <c r="N32" s="97"/>
      <c r="O32" s="98"/>
      <c r="P32" s="97"/>
      <c r="Q32" s="97"/>
      <c r="R32" s="97"/>
      <c r="S32" s="97"/>
      <c r="T32" s="97"/>
      <c r="U32" s="98"/>
      <c r="V32" s="97"/>
      <c r="W32" s="97"/>
      <c r="X32" s="97"/>
      <c r="Y32" s="97"/>
      <c r="Z32" s="97"/>
      <c r="AA32" s="99"/>
      <c r="AB32" s="97"/>
      <c r="AC32" s="97"/>
      <c r="AD32" s="100"/>
      <c r="AE32" s="100"/>
      <c r="AF32" s="101"/>
      <c r="AG32" s="101"/>
      <c r="AH32" s="101"/>
      <c r="AI32" s="101"/>
      <c r="AJ32" s="101"/>
      <c r="AK32" s="101"/>
      <c r="AL32" s="101"/>
      <c r="AM32" s="102"/>
      <c r="AN32" s="100"/>
      <c r="AO32" s="101"/>
      <c r="AP32" s="100"/>
      <c r="AQ32" s="101"/>
      <c r="AR32" s="101"/>
      <c r="AS32" s="102"/>
      <c r="AT32" s="101"/>
      <c r="AU32" s="101"/>
      <c r="AV32" s="101"/>
      <c r="AW32" s="101"/>
      <c r="AX32" s="101"/>
      <c r="AY32" s="102"/>
      <c r="AZ32" s="101"/>
      <c r="BA32" s="101"/>
      <c r="BB32" s="101"/>
      <c r="BC32" s="101"/>
      <c r="BD32" s="101"/>
      <c r="BE32" s="101"/>
      <c r="BF32" s="101"/>
      <c r="BG32" s="101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U32" s="92"/>
      <c r="BV32" s="92"/>
      <c r="BW32" s="92"/>
      <c r="BX32" s="92"/>
      <c r="BY32" s="92"/>
      <c r="BZ32" s="92"/>
      <c r="CA32" s="92"/>
      <c r="CB32" s="92"/>
      <c r="CC32" s="92"/>
      <c r="CD32" s="92"/>
    </row>
    <row r="33" spans="2:82" ht="12.75" customHeight="1">
      <c r="B33" s="7"/>
      <c r="C33" s="7" t="s">
        <v>43</v>
      </c>
      <c r="F33"/>
      <c r="G33"/>
      <c r="H33"/>
      <c r="I33"/>
      <c r="J33"/>
      <c r="K33" s="105"/>
      <c r="L33" s="13"/>
      <c r="M33" s="97"/>
      <c r="N33" s="106" t="s">
        <v>44</v>
      </c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97"/>
      <c r="AD33" s="100"/>
      <c r="AE33" s="100"/>
      <c r="AF33" s="101"/>
      <c r="AG33" s="101"/>
      <c r="AH33" s="101"/>
      <c r="AI33" s="101"/>
      <c r="AJ33" s="101"/>
      <c r="AK33" s="101"/>
      <c r="AL33" s="101"/>
      <c r="AM33" s="102"/>
      <c r="AN33" s="100"/>
      <c r="AO33" s="101"/>
      <c r="AP33" s="100"/>
      <c r="AQ33" s="101"/>
      <c r="AR33" s="101"/>
      <c r="AS33" s="102"/>
      <c r="AT33" s="101"/>
      <c r="AU33" s="101"/>
      <c r="AV33" s="101"/>
      <c r="AW33" s="101"/>
      <c r="AX33" s="101"/>
      <c r="AY33" s="102"/>
      <c r="AZ33" s="101"/>
      <c r="BA33" s="101"/>
      <c r="BB33" s="101"/>
      <c r="BC33" s="101"/>
      <c r="BD33" s="101"/>
      <c r="BE33" s="101"/>
      <c r="BF33" s="101"/>
      <c r="BG33" s="101"/>
      <c r="BU33" s="92"/>
      <c r="BV33" s="92"/>
      <c r="BW33" s="92"/>
      <c r="BX33" s="92"/>
      <c r="BY33" s="92"/>
      <c r="BZ33" s="92"/>
      <c r="CA33" s="92"/>
      <c r="CB33" s="92"/>
      <c r="CC33" s="92"/>
      <c r="CD33" s="92"/>
    </row>
    <row r="34" spans="2:82" ht="12.75" customHeight="1">
      <c r="B34" s="7"/>
      <c r="C34" s="107"/>
      <c r="D34" s="8" t="s">
        <v>45</v>
      </c>
      <c r="F34"/>
      <c r="G34"/>
      <c r="H34"/>
      <c r="I34"/>
      <c r="J34"/>
      <c r="K34" s="105"/>
      <c r="L34" s="13"/>
      <c r="M34" s="97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97"/>
      <c r="AD34" s="100"/>
      <c r="AE34" s="100"/>
      <c r="AF34" s="101"/>
      <c r="AG34" s="101"/>
      <c r="AH34" s="101"/>
      <c r="AI34" s="101"/>
      <c r="AJ34" s="101"/>
      <c r="AK34" s="101"/>
      <c r="AL34" s="101"/>
      <c r="AM34" s="102"/>
      <c r="AN34" s="100"/>
      <c r="AO34" s="101"/>
      <c r="AP34" s="100"/>
      <c r="AQ34" s="101"/>
      <c r="AR34" s="101"/>
      <c r="AS34" s="102"/>
      <c r="AT34" s="101"/>
      <c r="AU34" s="101"/>
      <c r="AV34" s="101"/>
      <c r="AW34" s="101"/>
      <c r="AX34" s="101"/>
      <c r="AY34" s="102"/>
      <c r="AZ34" s="101"/>
      <c r="BA34" s="101"/>
      <c r="BB34" s="101"/>
      <c r="BC34" s="101"/>
      <c r="BD34" s="101"/>
      <c r="BE34" s="101"/>
      <c r="BF34" s="101"/>
      <c r="BG34" s="101"/>
      <c r="BU34" s="92"/>
      <c r="BV34" s="92"/>
      <c r="BW34" s="92"/>
      <c r="BX34" s="92"/>
      <c r="BY34" s="92"/>
      <c r="BZ34" s="92"/>
      <c r="CA34" s="92"/>
      <c r="CB34" s="92"/>
      <c r="CC34" s="92"/>
      <c r="CD34" s="92"/>
    </row>
    <row r="35" spans="3:82" ht="12.75" customHeight="1">
      <c r="C35" s="108"/>
      <c r="D35" s="8" t="s">
        <v>46</v>
      </c>
      <c r="F35" s="104" t="s">
        <v>15</v>
      </c>
      <c r="G35" t="s">
        <v>47</v>
      </c>
      <c r="H35"/>
      <c r="I35"/>
      <c r="J35"/>
      <c r="K35" s="105"/>
      <c r="L35" s="13"/>
      <c r="M35" s="97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97"/>
      <c r="AD35" s="100"/>
      <c r="AE35" s="100"/>
      <c r="AF35" s="101"/>
      <c r="AG35" s="101"/>
      <c r="AH35" s="101"/>
      <c r="AI35" s="101"/>
      <c r="AJ35" s="101"/>
      <c r="AK35" s="101"/>
      <c r="AL35" s="101"/>
      <c r="AM35" s="102"/>
      <c r="AN35" s="100"/>
      <c r="AO35" s="101"/>
      <c r="AP35" s="100"/>
      <c r="AQ35" s="101"/>
      <c r="AR35" s="101"/>
      <c r="AS35" s="102"/>
      <c r="AT35" s="101"/>
      <c r="AU35" s="101"/>
      <c r="AV35" s="101"/>
      <c r="AW35" s="101"/>
      <c r="AX35" s="101"/>
      <c r="AY35" s="102"/>
      <c r="AZ35" s="101"/>
      <c r="BA35" s="101"/>
      <c r="BB35" s="101"/>
      <c r="BC35" s="101"/>
      <c r="BD35" s="101"/>
      <c r="BE35" s="101"/>
      <c r="BF35" s="101"/>
      <c r="BG35" s="101"/>
      <c r="BU35" s="92"/>
      <c r="BV35" s="92"/>
      <c r="BW35" s="92"/>
      <c r="BX35" s="92"/>
      <c r="BY35" s="92"/>
      <c r="BZ35" s="92"/>
      <c r="CA35" s="92"/>
      <c r="CB35" s="92"/>
      <c r="CC35" s="92"/>
      <c r="CD35" s="92"/>
    </row>
    <row r="36" spans="3:82" ht="12.75" customHeight="1">
      <c r="C36" s="109"/>
      <c r="D36" s="8" t="s">
        <v>48</v>
      </c>
      <c r="F36" s="110" t="s">
        <v>32</v>
      </c>
      <c r="G36" s="111" t="s">
        <v>49</v>
      </c>
      <c r="H36"/>
      <c r="I36"/>
      <c r="J36"/>
      <c r="K36" s="105"/>
      <c r="L36" s="13"/>
      <c r="M36" s="97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97"/>
      <c r="AD36" s="100"/>
      <c r="AE36" s="100"/>
      <c r="AF36" s="101"/>
      <c r="AG36" s="101"/>
      <c r="AH36" s="101"/>
      <c r="AI36" s="101"/>
      <c r="AJ36" s="101"/>
      <c r="AK36" s="101"/>
      <c r="AL36" s="101"/>
      <c r="AM36" s="102"/>
      <c r="AN36" s="100"/>
      <c r="AO36" s="101"/>
      <c r="AP36" s="100"/>
      <c r="AQ36" s="101"/>
      <c r="AR36" s="101"/>
      <c r="AS36" s="102"/>
      <c r="AT36" s="101"/>
      <c r="AU36" s="101"/>
      <c r="AV36" s="101"/>
      <c r="AW36" s="101"/>
      <c r="AX36" s="101"/>
      <c r="AY36" s="102"/>
      <c r="AZ36" s="101"/>
      <c r="BA36" s="101"/>
      <c r="BB36" s="101"/>
      <c r="BC36" s="101"/>
      <c r="BD36" s="101"/>
      <c r="BE36" s="101"/>
      <c r="BF36" s="101"/>
      <c r="BG36" s="101"/>
      <c r="BU36" s="92"/>
      <c r="BV36" s="92"/>
      <c r="BW36" s="92"/>
      <c r="BX36" s="92"/>
      <c r="BY36" s="92"/>
      <c r="BZ36" s="92"/>
      <c r="CA36" s="92"/>
      <c r="CB36" s="92"/>
      <c r="CC36" s="92"/>
      <c r="CD36" s="92"/>
    </row>
    <row r="37" spans="7:82" ht="12.75" customHeight="1">
      <c r="G37"/>
      <c r="H37"/>
      <c r="I37"/>
      <c r="J37"/>
      <c r="K37" s="105"/>
      <c r="L37" s="13"/>
      <c r="M37" s="97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97"/>
      <c r="AD37" s="100"/>
      <c r="AE37" s="100"/>
      <c r="AF37" s="101"/>
      <c r="AG37" s="101"/>
      <c r="AH37" s="101"/>
      <c r="AI37" s="101"/>
      <c r="AJ37" s="101"/>
      <c r="AK37" s="101"/>
      <c r="AL37" s="101"/>
      <c r="AM37" s="102"/>
      <c r="AN37" s="100"/>
      <c r="AO37" s="101"/>
      <c r="AP37" s="100"/>
      <c r="AQ37" s="101"/>
      <c r="AR37" s="101"/>
      <c r="AS37" s="102"/>
      <c r="AT37" s="101"/>
      <c r="AU37" s="101"/>
      <c r="AV37" s="101"/>
      <c r="AW37" s="101"/>
      <c r="AX37" s="101"/>
      <c r="AY37" s="102"/>
      <c r="AZ37" s="101"/>
      <c r="BA37" s="101"/>
      <c r="BB37" s="101"/>
      <c r="BC37" s="101"/>
      <c r="BD37" s="101"/>
      <c r="BE37" s="101"/>
      <c r="BF37" s="101"/>
      <c r="BG37" s="101"/>
      <c r="BU37" s="92"/>
      <c r="BV37" s="92"/>
      <c r="BW37" s="92"/>
      <c r="BX37" s="92"/>
      <c r="BY37" s="92"/>
      <c r="BZ37" s="92"/>
      <c r="CA37" s="92"/>
      <c r="CB37" s="92"/>
      <c r="CC37" s="92"/>
      <c r="CD37" s="92"/>
    </row>
    <row r="38" spans="3:82" ht="12.75" customHeight="1">
      <c r="C38" s="112"/>
      <c r="D38" s="8" t="s">
        <v>50</v>
      </c>
      <c r="E38" s="113"/>
      <c r="F38" t="s">
        <v>51</v>
      </c>
      <c r="H38" s="114">
        <f>SUM(D39:D66)</f>
        <v>9715</v>
      </c>
      <c r="I38" s="114"/>
      <c r="J38" s="114"/>
      <c r="K38" s="105"/>
      <c r="L38" s="13"/>
      <c r="M38" s="14"/>
      <c r="N38" s="14"/>
      <c r="O38" s="15"/>
      <c r="S38" s="100"/>
      <c r="T38" s="100"/>
      <c r="U38" s="115"/>
      <c r="V38" s="100"/>
      <c r="W38" s="100"/>
      <c r="X38" s="100"/>
      <c r="Y38" s="100"/>
      <c r="Z38" s="100"/>
      <c r="AA38" s="116"/>
      <c r="AB38" s="100"/>
      <c r="AC38" s="100"/>
      <c r="AD38" s="100"/>
      <c r="AE38" s="100"/>
      <c r="AF38" s="101"/>
      <c r="AG38" s="101"/>
      <c r="AH38" s="101"/>
      <c r="AI38" s="101"/>
      <c r="AJ38" s="101"/>
      <c r="AK38" s="101"/>
      <c r="AL38" s="101"/>
      <c r="AM38" s="102"/>
      <c r="AN38" s="100"/>
      <c r="AO38" s="101"/>
      <c r="AP38" s="100"/>
      <c r="AQ38" s="101"/>
      <c r="AR38" s="101"/>
      <c r="AS38" s="102"/>
      <c r="AT38" s="101"/>
      <c r="AU38" s="101"/>
      <c r="AV38" s="101"/>
      <c r="AW38" s="101"/>
      <c r="AX38" s="101"/>
      <c r="AY38" s="102"/>
      <c r="AZ38" s="101"/>
      <c r="BA38" s="101"/>
      <c r="BB38" s="101"/>
      <c r="BC38" s="101"/>
      <c r="BD38" s="101"/>
      <c r="BE38" s="101"/>
      <c r="BF38" s="101"/>
      <c r="BG38" s="101"/>
      <c r="BU38" s="92"/>
      <c r="BV38" s="92"/>
      <c r="BW38" s="92"/>
      <c r="BX38" s="92"/>
      <c r="BY38" s="92"/>
      <c r="BZ38" s="92"/>
      <c r="CA38" s="92"/>
      <c r="CB38" s="92"/>
      <c r="CC38" s="92"/>
      <c r="CD38" s="92"/>
    </row>
    <row r="39" spans="3:82" ht="12.75" customHeight="1">
      <c r="C39" s="117" t="s">
        <v>52</v>
      </c>
      <c r="D39" s="118">
        <v>920</v>
      </c>
      <c r="E39" s="119" t="s">
        <v>53</v>
      </c>
      <c r="G39" s="2"/>
      <c r="H39"/>
      <c r="I39"/>
      <c r="J39"/>
      <c r="K39" s="105"/>
      <c r="S39" s="101"/>
      <c r="T39" s="101"/>
      <c r="U39" s="102"/>
      <c r="V39" s="101"/>
      <c r="W39" s="101"/>
      <c r="X39" s="101"/>
      <c r="Y39" s="101"/>
      <c r="Z39" s="101"/>
      <c r="AA39" s="120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2"/>
      <c r="AN39" s="100"/>
      <c r="AO39" s="101"/>
      <c r="AP39" s="100"/>
      <c r="AQ39" s="101"/>
      <c r="AR39" s="101"/>
      <c r="AS39" s="102"/>
      <c r="AT39" s="101"/>
      <c r="AU39" s="101"/>
      <c r="AV39" s="101"/>
      <c r="AW39" s="101"/>
      <c r="AX39" s="101"/>
      <c r="AY39" s="102"/>
      <c r="AZ39" s="101"/>
      <c r="BA39" s="101"/>
      <c r="BB39" s="101"/>
      <c r="BC39" s="101"/>
      <c r="BD39" s="101"/>
      <c r="BE39" s="101"/>
      <c r="BF39" s="101"/>
      <c r="BG39" s="101"/>
      <c r="BU39" s="92"/>
      <c r="BV39" s="92"/>
      <c r="BW39" s="92"/>
      <c r="BX39" s="92"/>
      <c r="BY39" s="92"/>
      <c r="BZ39" s="92"/>
      <c r="CA39" s="92"/>
      <c r="CB39" s="92"/>
      <c r="CC39" s="92"/>
      <c r="CD39" s="92"/>
    </row>
    <row r="40" spans="3:82" ht="12.75" customHeight="1">
      <c r="C40" s="121" t="s">
        <v>54</v>
      </c>
      <c r="D40" s="118">
        <v>450</v>
      </c>
      <c r="E40" s="119" t="s">
        <v>53</v>
      </c>
      <c r="F40"/>
      <c r="G40"/>
      <c r="H40"/>
      <c r="I40"/>
      <c r="J40"/>
      <c r="K40" s="105"/>
      <c r="S40" s="101"/>
      <c r="T40" s="101"/>
      <c r="U40" s="102"/>
      <c r="V40" s="101"/>
      <c r="W40" s="101"/>
      <c r="X40" s="101"/>
      <c r="Y40" s="101"/>
      <c r="Z40" s="101"/>
      <c r="AA40" s="120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2"/>
      <c r="AN40" s="100"/>
      <c r="AO40" s="101"/>
      <c r="AP40" s="100"/>
      <c r="AQ40" s="101"/>
      <c r="AR40" s="101"/>
      <c r="AS40" s="102"/>
      <c r="AT40" s="101"/>
      <c r="AU40" s="101"/>
      <c r="AV40" s="101"/>
      <c r="AW40" s="101"/>
      <c r="AX40" s="101"/>
      <c r="AY40" s="102"/>
      <c r="AZ40" s="101"/>
      <c r="BA40" s="101"/>
      <c r="BB40" s="101"/>
      <c r="BC40" s="101"/>
      <c r="BD40" s="101"/>
      <c r="BE40" s="101"/>
      <c r="BF40" s="101"/>
      <c r="BG40" s="101"/>
      <c r="BU40" s="92"/>
      <c r="BV40" s="92"/>
      <c r="BW40" s="92"/>
      <c r="BX40" s="92"/>
      <c r="BY40" s="92"/>
      <c r="BZ40" s="92"/>
      <c r="CA40" s="92"/>
      <c r="CB40" s="92"/>
      <c r="CC40" s="92"/>
      <c r="CD40" s="92"/>
    </row>
    <row r="41" spans="3:82" ht="12.75" customHeight="1">
      <c r="C41" s="117" t="s">
        <v>55</v>
      </c>
      <c r="D41" s="118">
        <v>300</v>
      </c>
      <c r="E41" s="113" t="s">
        <v>56</v>
      </c>
      <c r="F41"/>
      <c r="G41"/>
      <c r="H41"/>
      <c r="I41"/>
      <c r="J41"/>
      <c r="K41" s="105"/>
      <c r="S41" s="101"/>
      <c r="T41" s="101"/>
      <c r="U41" s="102"/>
      <c r="V41" s="101"/>
      <c r="W41" s="101"/>
      <c r="X41" s="101"/>
      <c r="Y41" s="101"/>
      <c r="Z41" s="101"/>
      <c r="AA41" s="120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2"/>
      <c r="AN41" s="100"/>
      <c r="AO41" s="101"/>
      <c r="AP41" s="100"/>
      <c r="AQ41" s="101"/>
      <c r="AR41" s="101"/>
      <c r="AS41" s="102"/>
      <c r="AT41" s="101"/>
      <c r="AU41" s="101"/>
      <c r="AV41" s="101"/>
      <c r="AW41" s="101"/>
      <c r="AX41" s="101"/>
      <c r="AY41" s="102"/>
      <c r="AZ41" s="101"/>
      <c r="BA41" s="101"/>
      <c r="BB41" s="101"/>
      <c r="BC41" s="101"/>
      <c r="BD41" s="101"/>
      <c r="BE41" s="101"/>
      <c r="BF41" s="101"/>
      <c r="BG41" s="101"/>
      <c r="BU41" s="92"/>
      <c r="BV41" s="92"/>
      <c r="BW41" s="92"/>
      <c r="BX41" s="92"/>
      <c r="BY41" s="92"/>
      <c r="BZ41" s="92"/>
      <c r="CA41" s="92"/>
      <c r="CB41" s="92"/>
      <c r="CC41" s="92"/>
      <c r="CD41" s="92"/>
    </row>
    <row r="42" spans="3:82" ht="12.75" customHeight="1">
      <c r="C42" s="117" t="s">
        <v>57</v>
      </c>
      <c r="D42" s="118">
        <v>500</v>
      </c>
      <c r="E42" s="113" t="s">
        <v>58</v>
      </c>
      <c r="F42"/>
      <c r="G42"/>
      <c r="H42"/>
      <c r="I42"/>
      <c r="J42"/>
      <c r="K42" s="105"/>
      <c r="S42" s="101"/>
      <c r="T42" s="101"/>
      <c r="U42" s="102"/>
      <c r="V42" s="101"/>
      <c r="W42" s="101"/>
      <c r="X42" s="101"/>
      <c r="Y42" s="101"/>
      <c r="Z42" s="101"/>
      <c r="AA42" s="120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2"/>
      <c r="AN42" s="100"/>
      <c r="AO42" s="101"/>
      <c r="AP42" s="100"/>
      <c r="AQ42" s="101"/>
      <c r="AR42" s="101"/>
      <c r="AS42" s="102"/>
      <c r="AT42" s="101"/>
      <c r="AU42" s="101"/>
      <c r="AV42" s="101"/>
      <c r="AW42" s="101"/>
      <c r="AX42" s="101"/>
      <c r="AY42" s="102"/>
      <c r="AZ42" s="101"/>
      <c r="BA42" s="101"/>
      <c r="BB42" s="101"/>
      <c r="BC42" s="101"/>
      <c r="BD42" s="101"/>
      <c r="BE42" s="101"/>
      <c r="BF42" s="101"/>
      <c r="BG42" s="101"/>
      <c r="BU42" s="92"/>
      <c r="BV42" s="92"/>
      <c r="BW42" s="92"/>
      <c r="BX42" s="92"/>
      <c r="BY42" s="92"/>
      <c r="BZ42" s="92"/>
      <c r="CA42" s="92"/>
      <c r="CB42" s="92"/>
      <c r="CC42" s="92"/>
      <c r="CD42" s="92"/>
    </row>
    <row r="43" spans="3:11" ht="13.5">
      <c r="C43" s="117" t="s">
        <v>59</v>
      </c>
      <c r="D43" s="118">
        <v>400</v>
      </c>
      <c r="E43" s="113" t="s">
        <v>58</v>
      </c>
      <c r="F43"/>
      <c r="G43"/>
      <c r="H43"/>
      <c r="I43"/>
      <c r="J43"/>
      <c r="K43" s="105"/>
    </row>
    <row r="44" spans="3:11" ht="13.5">
      <c r="C44" s="117" t="s">
        <v>60</v>
      </c>
      <c r="D44" s="118">
        <v>700</v>
      </c>
      <c r="E44" s="113" t="s">
        <v>58</v>
      </c>
      <c r="F44"/>
      <c r="G44"/>
      <c r="H44"/>
      <c r="I44"/>
      <c r="J44"/>
      <c r="K44" s="105"/>
    </row>
    <row r="45" spans="3:11" ht="13.5">
      <c r="C45" s="117" t="s">
        <v>61</v>
      </c>
      <c r="D45" s="118">
        <v>510</v>
      </c>
      <c r="E45" s="113" t="s">
        <v>58</v>
      </c>
      <c r="F45"/>
      <c r="G45"/>
      <c r="H45"/>
      <c r="I45"/>
      <c r="J45"/>
      <c r="K45" s="105"/>
    </row>
    <row r="46" spans="3:11" ht="13.5">
      <c r="C46" s="117" t="s">
        <v>62</v>
      </c>
      <c r="D46" s="118">
        <v>500</v>
      </c>
      <c r="E46" s="113" t="s">
        <v>58</v>
      </c>
      <c r="F46"/>
      <c r="G46"/>
      <c r="H46"/>
      <c r="I46"/>
      <c r="J46"/>
      <c r="K46" s="105"/>
    </row>
    <row r="47" spans="3:6" ht="13.5">
      <c r="C47" s="117" t="s">
        <v>63</v>
      </c>
      <c r="D47" s="118">
        <v>740</v>
      </c>
      <c r="E47" s="113" t="s">
        <v>58</v>
      </c>
      <c r="F47" s="122"/>
    </row>
    <row r="48" spans="3:5" ht="13.5">
      <c r="C48" s="117" t="s">
        <v>64</v>
      </c>
      <c r="D48" s="118">
        <v>700</v>
      </c>
      <c r="E48" s="113" t="s">
        <v>58</v>
      </c>
    </row>
    <row r="49" spans="3:5" ht="13.5">
      <c r="C49" s="117" t="s">
        <v>65</v>
      </c>
      <c r="D49" s="118">
        <v>635</v>
      </c>
      <c r="E49" s="113" t="s">
        <v>66</v>
      </c>
    </row>
    <row r="50" spans="3:5" ht="13.5">
      <c r="C50" s="117" t="s">
        <v>67</v>
      </c>
      <c r="D50" s="118">
        <v>530</v>
      </c>
      <c r="E50" s="113" t="s">
        <v>58</v>
      </c>
    </row>
    <row r="51" spans="3:5" ht="13.5">
      <c r="C51" s="117" t="s">
        <v>68</v>
      </c>
      <c r="D51" s="118">
        <v>450</v>
      </c>
      <c r="E51" s="113" t="s">
        <v>58</v>
      </c>
    </row>
    <row r="52" spans="3:5" ht="13.5">
      <c r="C52" s="117" t="s">
        <v>69</v>
      </c>
      <c r="D52" s="118">
        <v>500</v>
      </c>
      <c r="E52" s="113" t="s">
        <v>58</v>
      </c>
    </row>
    <row r="53" spans="3:6" ht="13.5">
      <c r="C53" s="117" t="s">
        <v>70</v>
      </c>
      <c r="D53" s="118">
        <v>360</v>
      </c>
      <c r="E53" s="113" t="s">
        <v>58</v>
      </c>
      <c r="F53" s="122"/>
    </row>
    <row r="54" spans="3:5" ht="13.5">
      <c r="C54" s="117" t="s">
        <v>71</v>
      </c>
      <c r="D54" s="118">
        <v>260</v>
      </c>
      <c r="E54" s="113" t="s">
        <v>58</v>
      </c>
    </row>
    <row r="55" spans="3:5" ht="13.5">
      <c r="C55" s="117" t="s">
        <v>72</v>
      </c>
      <c r="D55" s="118">
        <v>140</v>
      </c>
      <c r="E55" s="113" t="s">
        <v>73</v>
      </c>
    </row>
    <row r="56" spans="3:5" ht="13.5">
      <c r="C56" s="117" t="s">
        <v>74</v>
      </c>
      <c r="D56" s="118">
        <v>430</v>
      </c>
      <c r="E56" s="113" t="s">
        <v>58</v>
      </c>
    </row>
    <row r="57" spans="3:5" ht="13.5">
      <c r="C57" s="117" t="s">
        <v>75</v>
      </c>
      <c r="D57" s="118">
        <v>430</v>
      </c>
      <c r="E57" s="113" t="s">
        <v>58</v>
      </c>
    </row>
    <row r="58" spans="3:5" ht="13.5">
      <c r="C58" s="121" t="s">
        <v>76</v>
      </c>
      <c r="D58" s="123">
        <v>260</v>
      </c>
      <c r="E58" s="113" t="s">
        <v>58</v>
      </c>
    </row>
    <row r="59" spans="3:5" ht="13.5">
      <c r="C59" s="117"/>
      <c r="D59" s="123"/>
      <c r="E59" s="113"/>
    </row>
    <row r="60" spans="3:5" ht="13.5">
      <c r="C60" s="117"/>
      <c r="D60" s="123"/>
      <c r="E60" s="113"/>
    </row>
    <row r="61" spans="3:5" ht="13.5">
      <c r="C61" s="117"/>
      <c r="D61" s="123"/>
      <c r="E61" s="113"/>
    </row>
    <row r="62" spans="3:5" ht="13.5">
      <c r="C62" s="117"/>
      <c r="D62" s="123"/>
      <c r="E62" s="113"/>
    </row>
    <row r="63" spans="3:5" ht="13.5">
      <c r="C63" s="117"/>
      <c r="D63" s="123"/>
      <c r="E63" s="113"/>
    </row>
    <row r="64" spans="3:5" ht="13.5">
      <c r="C64" s="117"/>
      <c r="D64" s="123"/>
      <c r="E64" s="113"/>
    </row>
    <row r="65" spans="3:5" ht="13.5">
      <c r="C65" s="117"/>
      <c r="D65" s="123"/>
      <c r="E65" s="113"/>
    </row>
    <row r="66" spans="3:5" ht="13.5">
      <c r="C66" s="117"/>
      <c r="D66" s="123"/>
      <c r="E66" s="113"/>
    </row>
    <row r="67" spans="3:5" ht="13.5">
      <c r="C67" s="117"/>
      <c r="D67" s="123"/>
      <c r="E67" s="113"/>
    </row>
    <row r="68" spans="3:5" ht="13.5">
      <c r="C68" s="117"/>
      <c r="D68" s="123"/>
      <c r="E68" s="113"/>
    </row>
    <row r="69" spans="3:5" ht="13.5">
      <c r="C69" s="117"/>
      <c r="D69" s="123"/>
      <c r="E69" s="113"/>
    </row>
    <row r="70" spans="3:5" ht="13.5">
      <c r="C70" s="117"/>
      <c r="D70" s="123"/>
      <c r="E70" s="113"/>
    </row>
    <row r="71" spans="3:5" ht="13.5">
      <c r="C71" s="117"/>
      <c r="D71" s="123"/>
      <c r="E71" s="113"/>
    </row>
    <row r="72" spans="3:5" ht="13.5">
      <c r="C72" s="117"/>
      <c r="D72" s="123"/>
      <c r="E72" s="113"/>
    </row>
    <row r="73" spans="3:5" ht="15.75">
      <c r="C73" s="124" t="s">
        <v>19</v>
      </c>
      <c r="E73" s="113"/>
    </row>
    <row r="74" ht="13.5">
      <c r="E74" s="113"/>
    </row>
    <row r="75" ht="13.5">
      <c r="E75" s="113"/>
    </row>
  </sheetData>
  <sheetProtection selectLockedCells="1" selectUnlockedCells="1"/>
  <mergeCells count="5">
    <mergeCell ref="C25:I26"/>
    <mergeCell ref="C27:I28"/>
    <mergeCell ref="E30:K31"/>
    <mergeCell ref="N33:AB37"/>
    <mergeCell ref="H38:J38"/>
  </mergeCells>
  <conditionalFormatting sqref="C36:C37 C41 C43:C46">
    <cfRule type="cellIs" priority="1" dxfId="0" operator="between" stopIfTrue="1">
      <formula>0</formula>
      <formula>0</formula>
    </cfRule>
  </conditionalFormatting>
  <conditionalFormatting sqref="C1:C35 C47:C48 C50 C53:C57 C59:C72 C74:C65536">
    <cfRule type="cellIs" priority="2" dxfId="0" operator="between" stopIfTrue="1">
      <formula>0</formula>
      <formula>0</formula>
    </cfRule>
  </conditionalFormatting>
  <conditionalFormatting sqref="K1:K41 K44:K65536">
    <cfRule type="cellIs" priority="3" dxfId="1" operator="between" stopIfTrue="1">
      <formula>3</formula>
      <formula>5</formula>
    </cfRule>
    <cfRule type="cellIs" priority="4" dxfId="2" operator="between" stopIfTrue="1">
      <formula>5</formula>
      <formula>7</formula>
    </cfRule>
    <cfRule type="cellIs" priority="5" dxfId="3" operator="between" stopIfTrue="1">
      <formula>1</formula>
      <formula>3</formula>
    </cfRule>
  </conditionalFormatting>
  <conditionalFormatting sqref="G1:G36 G41 G44:G49 G53:G65536 I1:I3 I36 I41 I44:I49 I53:I65536">
    <cfRule type="cellIs" priority="6" dxfId="3" operator="between" stopIfTrue="1">
      <formula>5</formula>
      <formula>5</formula>
    </cfRule>
    <cfRule type="cellIs" priority="7" dxfId="1" operator="between" stopIfTrue="1">
      <formula>4</formula>
      <formula>4</formula>
    </cfRule>
    <cfRule type="cellIs" priority="8" dxfId="2" operator="between" stopIfTrue="1">
      <formula>3</formula>
      <formula>3</formula>
    </cfRule>
  </conditionalFormatting>
  <conditionalFormatting sqref="H1:H36 H41:H65536 I4:I35 J3 P1:P41 P50:P65536 Q3 V1:V41 V55:V65536 W3 AB1:AB41 AB55:AB65536 AC3 AH1:AH41 AH55:AH65536 AI3 AN1:AN65536 AO3 AT2:AT35 AU3 AZ2:AZ35 BA3 BF2:BF35 BG3 BL2:BL35 BM3 BR2:BR35 BS3">
    <cfRule type="cellIs" priority="9" dxfId="3" operator="between" stopIfTrue="1">
      <formula>1</formula>
      <formula>1</formula>
    </cfRule>
    <cfRule type="cellIs" priority="10" dxfId="1" operator="between" stopIfTrue="1">
      <formula>2</formula>
      <formula>2</formula>
    </cfRule>
    <cfRule type="cellIs" priority="11" dxfId="2" operator="between" stopIfTrue="1">
      <formula>3</formula>
      <formula>3</formula>
    </cfRule>
  </conditionalFormatting>
  <conditionalFormatting sqref="F1:F36 F41:F46 F50:F65536 AC31">
    <cfRule type="cellIs" priority="12" dxfId="3" operator="between" stopIfTrue="1">
      <formula>9</formula>
      <formula>10</formula>
    </cfRule>
    <cfRule type="cellIs" priority="13" dxfId="1" operator="between" stopIfTrue="1">
      <formula>7</formula>
      <formula>8</formula>
    </cfRule>
    <cfRule type="cellIs" priority="14" dxfId="2" operator="between" stopIfTrue="1">
      <formula>5</formula>
      <formula>6</formula>
    </cfRule>
  </conditionalFormatting>
  <conditionalFormatting sqref="E1:E65536">
    <cfRule type="cellIs" priority="15" dxfId="4" operator="between" stopIfTrue="1">
      <formula>2</formula>
      <formula>999</formula>
    </cfRule>
    <cfRule type="cellIs" priority="16" dxfId="1" operator="between" stopIfTrue="1">
      <formula>1.5</formula>
      <formula>2</formula>
    </cfRule>
    <cfRule type="cellIs" priority="17" dxfId="2" operator="between" stopIfTrue="1">
      <formula>1.3</formula>
      <formula>1.5</formula>
    </cfRule>
  </conditionalFormatting>
  <conditionalFormatting sqref="F47:F48 J1:J2 J4:J37 J39:J65536">
    <cfRule type="cellIs" priority="18" dxfId="5" operator="equal" stopIfTrue="1">
      <formula>"A"</formula>
    </cfRule>
    <cfRule type="cellIs" priority="19" dxfId="6" operator="equal" stopIfTrue="1">
      <formula>"N"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Tomáš Hanusek</cp:lastModifiedBy>
  <dcterms:created xsi:type="dcterms:W3CDTF">2007-10-01T19:41:07Z</dcterms:created>
  <dcterms:modified xsi:type="dcterms:W3CDTF">2009-10-09T18:50:41Z</dcterms:modified>
  <cp:category/>
  <cp:version/>
  <cp:contentType/>
  <cp:contentStatus/>
  <cp:revision>6</cp:revision>
</cp:coreProperties>
</file>